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9" autoFilterDateGrouping="1"/>
  </bookViews>
  <sheets>
    <sheet xmlns:r="http://schemas.openxmlformats.org/officeDocument/2006/relationships" name="Raw" sheetId="1" state="visible" r:id="rId1"/>
    <sheet xmlns:r="http://schemas.openxmlformats.org/officeDocument/2006/relationships" name="Keys_Map" sheetId="2" state="visible" r:id="rId2"/>
    <sheet xmlns:r="http://schemas.openxmlformats.org/officeDocument/2006/relationships" name="Assumptions" sheetId="3" state="visible" r:id="rId3"/>
    <sheet xmlns:r="http://schemas.openxmlformats.org/officeDocument/2006/relationships" name="LLM_Inferred" sheetId="4" state="visible" r:id="rId4"/>
    <sheet xmlns:r="http://schemas.openxmlformats.org/officeDocument/2006/relationships" name="Historical" sheetId="5" state="visible" r:id="rId5"/>
    <sheet xmlns:r="http://schemas.openxmlformats.org/officeDocument/2006/relationships" name="Projections" sheetId="6" state="visible" r:id="rId6"/>
    <sheet xmlns:r="http://schemas.openxmlformats.org/officeDocument/2006/relationships" name="Valuation (DCF)" sheetId="7" state="visible" r:id="rId7"/>
    <sheet xmlns:r="http://schemas.openxmlformats.org/officeDocument/2006/relationships" name="Valuation (Exit Multiple)" sheetId="8" state="visible" r:id="rId8"/>
    <sheet xmlns:r="http://schemas.openxmlformats.org/officeDocument/2006/relationships" name="Sensitivity" sheetId="9" state="visible" r:id="rId9"/>
    <sheet xmlns:r="http://schemas.openxmlformats.org/officeDocument/2006/relationships" name="Summary" sheetId="10" state="visible" r:id="rId10"/>
  </sheets>
  <definedNames/>
  <calcPr calcId="124519" fullCalcOnLoad="1"/>
</workbook>
</file>

<file path=xl/styles.xml><?xml version="1.0" encoding="utf-8"?>
<styleSheet xmlns="http://schemas.openxmlformats.org/spreadsheetml/2006/main">
  <numFmts count="8">
    <numFmt numFmtId="164" formatCode="0.0"/>
    <numFmt numFmtId="165" formatCode="0000"/>
    <numFmt numFmtId="166" formatCode="0.0000"/>
    <numFmt numFmtId="167" formatCode="$0.00"/>
    <numFmt numFmtId="168" formatCode="0.0x"/>
    <numFmt numFmtId="169" formatCode="0.0&quot;x&quot;"/>
    <numFmt numFmtId="170" formatCode="0.0%"/>
    <numFmt numFmtId="171" formatCode="[$$-409]#,,0.0,,&quot; B&quot;"/>
  </numFmts>
  <fonts count="16">
    <font>
      <name val="Calibri"/>
      <family val="2"/>
      <color theme="1"/>
      <sz val="11"/>
      <scheme val="minor"/>
    </font>
    <font>
      <b val="1"/>
      <color rgb="00FFFFFF"/>
      <sz val="11"/>
    </font>
    <font>
      <b val="1"/>
    </font>
    <font>
      <b val="1"/>
      <i val="1"/>
    </font>
    <font>
      <b val="1"/>
      <sz val="11"/>
    </font>
    <font>
      <i val="1"/>
      <sz val="9"/>
    </font>
    <font>
      <b val="1"/>
      <i val="1"/>
      <sz val="10"/>
    </font>
    <font/>
    <font>
      <b val="1"/>
      <sz val="14"/>
    </font>
    <font>
      <b val="1"/>
      <sz val="11"/>
      <u val="single"/>
    </font>
    <font>
      <b val="1"/>
      <sz val="12"/>
      <u val="single"/>
    </font>
    <font>
      <i val="1"/>
    </font>
    <font>
      <b val="1"/>
      <sz val="10"/>
    </font>
    <font>
      <i val="1"/>
      <color rgb="00666666"/>
      <sz val="9"/>
    </font>
    <font>
      <b val="1"/>
      <sz val="12"/>
    </font>
    <font>
      <i val="1"/>
      <color rgb="00808080"/>
      <sz val="9"/>
    </font>
  </fonts>
  <fills count="10">
    <fill>
      <patternFill/>
    </fill>
    <fill>
      <patternFill patternType="gray125"/>
    </fill>
    <fill>
      <patternFill patternType="solid">
        <fgColor rgb="00366092"/>
        <bgColor rgb="00366092"/>
      </patternFill>
    </fill>
    <fill>
      <patternFill patternType="solid">
        <fgColor rgb="00D3D3D3"/>
        <bgColor rgb="00D3D3D3"/>
      </patternFill>
    </fill>
    <fill>
      <patternFill patternType="solid">
        <fgColor rgb="00FFFFCC"/>
        <bgColor rgb="00FFFFCC"/>
      </patternFill>
    </fill>
    <fill>
      <patternFill patternType="solid">
        <fgColor rgb="00F0F0F0"/>
        <bgColor rgb="00F0F0F0"/>
      </patternFill>
    </fill>
    <fill>
      <patternFill patternType="solid">
        <fgColor rgb="00FFE6CC"/>
        <bgColor rgb="00FFE6CC"/>
      </patternFill>
    </fill>
    <fill>
      <patternFill patternType="solid">
        <fgColor rgb="00FFD700"/>
        <bgColor rgb="00FFD700"/>
      </patternFill>
    </fill>
    <fill>
      <patternFill patternType="solid">
        <fgColor rgb="0090EE90"/>
        <bgColor rgb="0090EE90"/>
      </patternFill>
    </fill>
    <fill>
      <patternFill patternType="solid">
        <fgColor rgb="00FFD966"/>
        <bgColor rgb="00FFD966"/>
      </patternFill>
    </fill>
  </fills>
  <borders count="1">
    <border>
      <left/>
      <right/>
      <top/>
      <bottom/>
      <diagonal/>
    </border>
  </borders>
  <cellStyleXfs count="1">
    <xf numFmtId="0" fontId="0" fillId="0" borderId="0"/>
  </cellStyleXfs>
  <cellXfs count="59">
    <xf numFmtId="0" fontId="0" fillId="0" borderId="0" pivotButton="0" quotePrefix="0" xfId="0"/>
    <xf numFmtId="0" fontId="1" fillId="2" borderId="0" applyAlignment="1" pivotButton="0" quotePrefix="0" xfId="0">
      <alignment horizontal="center" vertical="center"/>
    </xf>
    <xf numFmtId="4" fontId="0" fillId="0" borderId="0" pivotButton="0" quotePrefix="0" xfId="0"/>
    <xf numFmtId="0" fontId="2" fillId="0" borderId="0" pivotButton="0" quotePrefix="0" xfId="0"/>
    <xf numFmtId="0" fontId="3" fillId="0" borderId="0" pivotButton="0" quotePrefix="0" xfId="0"/>
    <xf numFmtId="1" fontId="0" fillId="0" borderId="0" pivotButton="0" quotePrefix="0" xfId="0"/>
    <xf numFmtId="0" fontId="4" fillId="0" borderId="0" pivotButton="0" quotePrefix="0" xfId="0"/>
    <xf numFmtId="10" fontId="0" fillId="0" borderId="0" pivotButton="0" quotePrefix="0" xfId="0"/>
    <xf numFmtId="0" fontId="5" fillId="0" borderId="0" pivotButton="0" quotePrefix="0" xfId="0"/>
    <xf numFmtId="164" fontId="0" fillId="0" borderId="0" pivotButton="0" quotePrefix="0" xfId="0"/>
    <xf numFmtId="3" fontId="0" fillId="0" borderId="0" pivotButton="0" quotePrefix="0" xfId="0"/>
    <xf numFmtId="0" fontId="6" fillId="0" borderId="0" pivotButton="0" quotePrefix="0" xfId="0"/>
    <xf numFmtId="2" fontId="0" fillId="0" borderId="0" pivotButton="0" quotePrefix="0" xfId="0"/>
    <xf numFmtId="0" fontId="4" fillId="3" borderId="0" pivotButton="0" quotePrefix="0" xfId="0"/>
    <xf numFmtId="165" fontId="4" fillId="3" borderId="0" applyAlignment="1" pivotButton="0" quotePrefix="0" xfId="0">
      <alignment horizontal="center" vertical="center"/>
    </xf>
    <xf numFmtId="3" fontId="2" fillId="4" borderId="0" pivotButton="0" quotePrefix="0" xfId="0"/>
    <xf numFmtId="0" fontId="7" fillId="0" borderId="0" pivotButton="0" quotePrefix="0" xfId="0"/>
    <xf numFmtId="3" fontId="0" fillId="5" borderId="0" pivotButton="0" quotePrefix="0" xfId="0"/>
    <xf numFmtId="10" fontId="0" fillId="5" borderId="0" pivotButton="0" quotePrefix="0" xfId="0"/>
    <xf numFmtId="4" fontId="0" fillId="5" borderId="0" pivotButton="0" quotePrefix="0" xfId="0"/>
    <xf numFmtId="0" fontId="8" fillId="0" borderId="0" pivotButton="0" quotePrefix="0" xfId="0"/>
    <xf numFmtId="1" fontId="4" fillId="3" borderId="0" applyAlignment="1" pivotButton="0" quotePrefix="0" xfId="0">
      <alignment horizontal="center" vertical="center"/>
    </xf>
    <xf numFmtId="3" fontId="2" fillId="6" borderId="0" pivotButton="0" quotePrefix="0" xfId="0"/>
    <xf numFmtId="0" fontId="9" fillId="0" borderId="0" pivotButton="0" quotePrefix="0" xfId="0"/>
    <xf numFmtId="10" fontId="4" fillId="6" borderId="0" pivotButton="0" quotePrefix="0" xfId="0"/>
    <xf numFmtId="1" fontId="2" fillId="0" borderId="0" applyAlignment="1" pivotButton="0" quotePrefix="0" xfId="0">
      <alignment horizontal="center"/>
    </xf>
    <xf numFmtId="166" fontId="0" fillId="0" borderId="0" pivotButton="0" quotePrefix="0" xfId="0"/>
    <xf numFmtId="3" fontId="2" fillId="0" borderId="0" pivotButton="0" quotePrefix="0" xfId="0"/>
    <xf numFmtId="3" fontId="4" fillId="6" borderId="0" pivotButton="0" quotePrefix="0" xfId="0"/>
    <xf numFmtId="167" fontId="4" fillId="6" borderId="0" pivotButton="0" quotePrefix="0" xfId="0"/>
    <xf numFmtId="168" fontId="0" fillId="0" borderId="0" pivotButton="0" quotePrefix="0" xfId="0"/>
    <xf numFmtId="0" fontId="10" fillId="0" borderId="0" pivotButton="0" quotePrefix="0" xfId="0"/>
    <xf numFmtId="167" fontId="4" fillId="7" borderId="0" pivotButton="0" quotePrefix="0" xfId="0"/>
    <xf numFmtId="10" fontId="2" fillId="6" borderId="0" pivotButton="0" quotePrefix="0" xfId="0"/>
    <xf numFmtId="169" fontId="2" fillId="0" borderId="0" pivotButton="0" quotePrefix="0" xfId="0"/>
    <xf numFmtId="169" fontId="0" fillId="0" borderId="0" pivotButton="0" quotePrefix="0" xfId="0"/>
    <xf numFmtId="0" fontId="11" fillId="0" borderId="0" pivotButton="0" quotePrefix="0" xfId="0"/>
    <xf numFmtId="3" fontId="11" fillId="0" borderId="0" pivotButton="0" quotePrefix="0" xfId="0"/>
    <xf numFmtId="170" fontId="11" fillId="0" borderId="0" pivotButton="0" quotePrefix="0" xfId="0"/>
    <xf numFmtId="0" fontId="8" fillId="2" borderId="0" pivotButton="0" quotePrefix="0" xfId="0"/>
    <xf numFmtId="0" fontId="0" fillId="4" borderId="0" pivotButton="0" quotePrefix="0" xfId="0"/>
    <xf numFmtId="164" fontId="2" fillId="7" borderId="0" pivotButton="0" quotePrefix="0" xfId="0"/>
    <xf numFmtId="0" fontId="12" fillId="3" borderId="0" pivotButton="0" quotePrefix="0" xfId="0"/>
    <xf numFmtId="167" fontId="2" fillId="7" borderId="0" pivotButton="0" quotePrefix="0" xfId="0"/>
    <xf numFmtId="10" fontId="12" fillId="3" borderId="0" pivotButton="0" quotePrefix="0" xfId="0"/>
    <xf numFmtId="167" fontId="0" fillId="5" borderId="0" pivotButton="0" quotePrefix="0" xfId="0"/>
    <xf numFmtId="0" fontId="13" fillId="0" borderId="0" pivotButton="0" quotePrefix="0" xfId="0"/>
    <xf numFmtId="169" fontId="12" fillId="3" borderId="0" pivotButton="0" quotePrefix="0" xfId="0"/>
    <xf numFmtId="167" fontId="2" fillId="0" borderId="0" pivotButton="0" quotePrefix="0" xfId="0"/>
    <xf numFmtId="167" fontId="0" fillId="0" borderId="0" pivotButton="0" quotePrefix="0" xfId="0"/>
    <xf numFmtId="170" fontId="4" fillId="8" borderId="0" pivotButton="0" quotePrefix="0" xfId="0"/>
    <xf numFmtId="0" fontId="0" fillId="0" borderId="0" applyAlignment="1" pivotButton="0" quotePrefix="0" xfId="0">
      <alignment horizontal="center"/>
    </xf>
    <xf numFmtId="171" fontId="0" fillId="0" borderId="0" pivotButton="0" quotePrefix="0" xfId="0"/>
    <xf numFmtId="171" fontId="2" fillId="0" borderId="0" pivotButton="0" quotePrefix="0" xfId="0"/>
    <xf numFmtId="0" fontId="14" fillId="0" borderId="0" pivotButton="0" quotePrefix="0" xfId="0"/>
    <xf numFmtId="167" fontId="14" fillId="9" borderId="0" pivotButton="0" quotePrefix="0" xfId="0"/>
    <xf numFmtId="170" fontId="4" fillId="9" borderId="0" pivotButton="0" quotePrefix="0" xfId="0"/>
    <xf numFmtId="170" fontId="0" fillId="0" borderId="0" pivotButton="0" quotePrefix="0" xfId="0"/>
    <xf numFmtId="0" fontId="1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worksheet" Target="/xl/worksheets/sheet8.xml" Id="rId8"/><Relationship Type="http://schemas.openxmlformats.org/officeDocument/2006/relationships/worksheet" Target="/xl/worksheets/sheet9.xml" Id="rId9"/><Relationship Type="http://schemas.openxmlformats.org/officeDocument/2006/relationships/worksheet" Target="/xl/worksheets/sheet10.xml" Id="rId10"/><Relationship Type="http://schemas.openxmlformats.org/officeDocument/2006/relationships/styles" Target="styles.xml" Id="rId11"/><Relationship Type="http://schemas.openxmlformats.org/officeDocument/2006/relationships/theme" Target="theme/theme1.xml" Id="rId12"/></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D738"/>
  <sheetViews>
    <sheetView workbookViewId="0">
      <pane ySplit="1" topLeftCell="A2" activePane="bottomLeft" state="frozen"/>
      <selection pane="bottomLeft" activeCell="A1" sqref="A1"/>
    </sheetView>
  </sheetViews>
  <sheetFormatPr baseColWidth="8" defaultRowHeight="15"/>
  <cols>
    <col width="35" customWidth="1" min="1" max="1"/>
    <col width="50" customWidth="1" min="2" max="2"/>
    <col width="15" customWidth="1" min="3" max="3"/>
    <col width="20" customWidth="1" min="4" max="4"/>
  </cols>
  <sheetData>
    <row r="1">
      <c r="A1" s="1" t="inlineStr">
        <is>
          <t>Statement</t>
        </is>
      </c>
      <c r="B1" s="1" t="inlineStr">
        <is>
          <t>Field</t>
        </is>
      </c>
      <c r="C1" s="1" t="inlineStr">
        <is>
          <t>Year</t>
        </is>
      </c>
      <c r="D1" s="1" t="inlineStr">
        <is>
          <t>Value</t>
        </is>
      </c>
    </row>
    <row r="2">
      <c r="A2" t="inlineStr">
        <is>
          <t>Income Statement</t>
        </is>
      </c>
      <c r="B2" t="inlineStr">
        <is>
          <t>Basic Average Shares</t>
        </is>
      </c>
      <c r="C2" t="inlineStr">
        <is>
          <t>2024-12-31</t>
        </is>
      </c>
      <c r="D2" s="2" t="n">
        <v>2534000000</v>
      </c>
    </row>
    <row r="3">
      <c r="A3" t="inlineStr">
        <is>
          <t>Income Statement</t>
        </is>
      </c>
      <c r="B3" t="inlineStr">
        <is>
          <t>Basic Average Shares</t>
        </is>
      </c>
      <c r="C3" t="inlineStr">
        <is>
          <t>2023-12-31</t>
        </is>
      </c>
      <c r="D3" s="2" t="n">
        <v>2574000000</v>
      </c>
    </row>
    <row r="4">
      <c r="A4" t="inlineStr">
        <is>
          <t>Income Statement</t>
        </is>
      </c>
      <c r="B4" t="inlineStr">
        <is>
          <t>Basic Average Shares</t>
        </is>
      </c>
      <c r="C4" t="inlineStr">
        <is>
          <t>2022-12-31</t>
        </is>
      </c>
      <c r="D4" s="2" t="n">
        <v>2687000000</v>
      </c>
    </row>
    <row r="5">
      <c r="A5" t="inlineStr">
        <is>
          <t>Income Statement</t>
        </is>
      </c>
      <c r="B5" t="inlineStr">
        <is>
          <t>Basic Average Shares</t>
        </is>
      </c>
      <c r="C5" t="inlineStr">
        <is>
          <t>2021-12-31</t>
        </is>
      </c>
      <c r="D5" s="2" t="n">
        <v>2815000000</v>
      </c>
    </row>
    <row r="6">
      <c r="A6" t="inlineStr">
        <is>
          <t>Income Statement</t>
        </is>
      </c>
      <c r="B6" t="inlineStr">
        <is>
          <t>Basic EPS</t>
        </is>
      </c>
      <c r="C6" t="inlineStr">
        <is>
          <t>2024-12-31</t>
        </is>
      </c>
      <c r="D6" s="2" t="n">
        <v>24.61</v>
      </c>
    </row>
    <row r="7">
      <c r="A7" t="inlineStr">
        <is>
          <t>Income Statement</t>
        </is>
      </c>
      <c r="B7" t="inlineStr">
        <is>
          <t>Basic EPS</t>
        </is>
      </c>
      <c r="C7" t="inlineStr">
        <is>
          <t>2023-12-31</t>
        </is>
      </c>
      <c r="D7" s="2" t="n">
        <v>15.19</v>
      </c>
    </row>
    <row r="8">
      <c r="A8" t="inlineStr">
        <is>
          <t>Income Statement</t>
        </is>
      </c>
      <c r="B8" t="inlineStr">
        <is>
          <t>Basic EPS</t>
        </is>
      </c>
      <c r="C8" t="inlineStr">
        <is>
          <t>2022-12-31</t>
        </is>
      </c>
      <c r="D8" s="2" t="n">
        <v>8.630000000000001</v>
      </c>
    </row>
    <row r="9">
      <c r="A9" t="inlineStr">
        <is>
          <t>Income Statement</t>
        </is>
      </c>
      <c r="B9" t="inlineStr">
        <is>
          <t>Basic EPS</t>
        </is>
      </c>
      <c r="C9" t="inlineStr">
        <is>
          <t>2021-12-31</t>
        </is>
      </c>
      <c r="D9" s="2" t="n">
        <v>13.99</v>
      </c>
    </row>
    <row r="10">
      <c r="A10" t="inlineStr">
        <is>
          <t>Income Statement</t>
        </is>
      </c>
      <c r="B10" t="inlineStr">
        <is>
          <t>Cost Of Revenue</t>
        </is>
      </c>
      <c r="C10" t="inlineStr">
        <is>
          <t>2024-12-31</t>
        </is>
      </c>
      <c r="D10" s="2" t="n">
        <v>30161000000</v>
      </c>
    </row>
    <row r="11">
      <c r="A11" t="inlineStr">
        <is>
          <t>Income Statement</t>
        </is>
      </c>
      <c r="B11" t="inlineStr">
        <is>
          <t>Cost Of Revenue</t>
        </is>
      </c>
      <c r="C11" t="inlineStr">
        <is>
          <t>2023-12-31</t>
        </is>
      </c>
      <c r="D11" s="2" t="n">
        <v>25959000000</v>
      </c>
    </row>
    <row r="12">
      <c r="A12" t="inlineStr">
        <is>
          <t>Income Statement</t>
        </is>
      </c>
      <c r="B12" t="inlineStr">
        <is>
          <t>Cost Of Revenue</t>
        </is>
      </c>
      <c r="C12" t="inlineStr">
        <is>
          <t>2022-12-31</t>
        </is>
      </c>
      <c r="D12" s="2" t="n">
        <v>25249000000</v>
      </c>
    </row>
    <row r="13">
      <c r="A13" t="inlineStr">
        <is>
          <t>Income Statement</t>
        </is>
      </c>
      <c r="B13" t="inlineStr">
        <is>
          <t>Cost Of Revenue</t>
        </is>
      </c>
      <c r="C13" t="inlineStr">
        <is>
          <t>2021-12-31</t>
        </is>
      </c>
      <c r="D13" s="2" t="n">
        <v>22649000000</v>
      </c>
    </row>
    <row r="14">
      <c r="A14" t="inlineStr">
        <is>
          <t>Income Statement</t>
        </is>
      </c>
      <c r="B14" t="inlineStr">
        <is>
          <t>Diluted Average Shares</t>
        </is>
      </c>
      <c r="C14" t="inlineStr">
        <is>
          <t>2024-12-31</t>
        </is>
      </c>
      <c r="D14" s="2" t="n">
        <v>2614000000</v>
      </c>
    </row>
    <row r="15">
      <c r="A15" t="inlineStr">
        <is>
          <t>Income Statement</t>
        </is>
      </c>
      <c r="B15" t="inlineStr">
        <is>
          <t>Diluted Average Shares</t>
        </is>
      </c>
      <c r="C15" t="inlineStr">
        <is>
          <t>2023-12-31</t>
        </is>
      </c>
      <c r="D15" s="2" t="n">
        <v>2629000000</v>
      </c>
    </row>
    <row r="16">
      <c r="A16" t="inlineStr">
        <is>
          <t>Income Statement</t>
        </is>
      </c>
      <c r="B16" t="inlineStr">
        <is>
          <t>Diluted Average Shares</t>
        </is>
      </c>
      <c r="C16" t="inlineStr">
        <is>
          <t>2022-12-31</t>
        </is>
      </c>
      <c r="D16" s="2" t="n">
        <v>2702000000</v>
      </c>
    </row>
    <row r="17">
      <c r="A17" t="inlineStr">
        <is>
          <t>Income Statement</t>
        </is>
      </c>
      <c r="B17" t="inlineStr">
        <is>
          <t>Diluted Average Shares</t>
        </is>
      </c>
      <c r="C17" t="inlineStr">
        <is>
          <t>2021-12-31</t>
        </is>
      </c>
      <c r="D17" s="2" t="n">
        <v>2859000000</v>
      </c>
    </row>
    <row r="18">
      <c r="A18" t="inlineStr">
        <is>
          <t>Income Statement</t>
        </is>
      </c>
      <c r="B18" t="inlineStr">
        <is>
          <t>Diluted EPS</t>
        </is>
      </c>
      <c r="C18" t="inlineStr">
        <is>
          <t>2024-12-31</t>
        </is>
      </c>
      <c r="D18" s="2" t="n">
        <v>23.86</v>
      </c>
    </row>
    <row r="19">
      <c r="A19" t="inlineStr">
        <is>
          <t>Income Statement</t>
        </is>
      </c>
      <c r="B19" t="inlineStr">
        <is>
          <t>Diluted EPS</t>
        </is>
      </c>
      <c r="C19" t="inlineStr">
        <is>
          <t>2023-12-31</t>
        </is>
      </c>
      <c r="D19" s="2" t="n">
        <v>14.87</v>
      </c>
    </row>
    <row r="20">
      <c r="A20" t="inlineStr">
        <is>
          <t>Income Statement</t>
        </is>
      </c>
      <c r="B20" t="inlineStr">
        <is>
          <t>Diluted EPS</t>
        </is>
      </c>
      <c r="C20" t="inlineStr">
        <is>
          <t>2022-12-31</t>
        </is>
      </c>
      <c r="D20" s="2" t="n">
        <v>8.59</v>
      </c>
    </row>
    <row r="21">
      <c r="A21" t="inlineStr">
        <is>
          <t>Income Statement</t>
        </is>
      </c>
      <c r="B21" t="inlineStr">
        <is>
          <t>Diluted EPS</t>
        </is>
      </c>
      <c r="C21" t="inlineStr">
        <is>
          <t>2021-12-31</t>
        </is>
      </c>
      <c r="D21" s="2" t="n">
        <v>13.77</v>
      </c>
    </row>
    <row r="22">
      <c r="A22" t="inlineStr">
        <is>
          <t>Income Statement</t>
        </is>
      </c>
      <c r="B22" t="inlineStr">
        <is>
          <t>Diluted NI Availto Com Stockholders</t>
        </is>
      </c>
      <c r="C22" t="inlineStr">
        <is>
          <t>2024-12-31</t>
        </is>
      </c>
      <c r="D22" s="2" t="n">
        <v>62360000000</v>
      </c>
    </row>
    <row r="23">
      <c r="A23" t="inlineStr">
        <is>
          <t>Income Statement</t>
        </is>
      </c>
      <c r="B23" t="inlineStr">
        <is>
          <t>Diluted NI Availto Com Stockholders</t>
        </is>
      </c>
      <c r="C23" t="inlineStr">
        <is>
          <t>2023-12-31</t>
        </is>
      </c>
      <c r="D23" s="2" t="n">
        <v>39098000000</v>
      </c>
    </row>
    <row r="24">
      <c r="A24" t="inlineStr">
        <is>
          <t>Income Statement</t>
        </is>
      </c>
      <c r="B24" t="inlineStr">
        <is>
          <t>Diluted NI Availto Com Stockholders</t>
        </is>
      </c>
      <c r="C24" t="inlineStr">
        <is>
          <t>2022-12-31</t>
        </is>
      </c>
      <c r="D24" s="2" t="n">
        <v>23200000000</v>
      </c>
    </row>
    <row r="25">
      <c r="A25" t="inlineStr">
        <is>
          <t>Income Statement</t>
        </is>
      </c>
      <c r="B25" t="inlineStr">
        <is>
          <t>Diluted NI Availto Com Stockholders</t>
        </is>
      </c>
      <c r="C25" t="inlineStr">
        <is>
          <t>2021-12-31</t>
        </is>
      </c>
      <c r="D25" s="2" t="n">
        <v>39370000000</v>
      </c>
    </row>
    <row r="26">
      <c r="A26" t="inlineStr">
        <is>
          <t>Income Statement</t>
        </is>
      </c>
      <c r="B26" t="inlineStr">
        <is>
          <t>EBIT</t>
        </is>
      </c>
      <c r="C26" t="inlineStr">
        <is>
          <t>2024-12-31</t>
        </is>
      </c>
      <c r="D26" s="2" t="n">
        <v>71378000000</v>
      </c>
    </row>
    <row r="27">
      <c r="A27" t="inlineStr">
        <is>
          <t>Income Statement</t>
        </is>
      </c>
      <c r="B27" t="inlineStr">
        <is>
          <t>EBIT</t>
        </is>
      </c>
      <c r="C27" t="inlineStr">
        <is>
          <t>2023-12-31</t>
        </is>
      </c>
      <c r="D27" s="2" t="n">
        <v>47874000000</v>
      </c>
    </row>
    <row r="28">
      <c r="A28" t="inlineStr">
        <is>
          <t>Income Statement</t>
        </is>
      </c>
      <c r="B28" t="inlineStr">
        <is>
          <t>EBIT</t>
        </is>
      </c>
      <c r="C28" t="inlineStr">
        <is>
          <t>2022-12-31</t>
        </is>
      </c>
      <c r="D28" s="2" t="n">
        <v>29004000000</v>
      </c>
    </row>
    <row r="29">
      <c r="A29" t="inlineStr">
        <is>
          <t>Income Statement</t>
        </is>
      </c>
      <c r="B29" t="inlineStr">
        <is>
          <t>EBIT</t>
        </is>
      </c>
      <c r="C29" t="inlineStr">
        <is>
          <t>2021-12-31</t>
        </is>
      </c>
      <c r="D29" s="2" t="n">
        <v>47307000000</v>
      </c>
    </row>
    <row r="30">
      <c r="A30" t="inlineStr">
        <is>
          <t>Income Statement</t>
        </is>
      </c>
      <c r="B30" t="inlineStr">
        <is>
          <t>EBITDA</t>
        </is>
      </c>
      <c r="C30" t="inlineStr">
        <is>
          <t>2024-12-31</t>
        </is>
      </c>
      <c r="D30" s="2" t="n">
        <v>86876000000</v>
      </c>
    </row>
    <row r="31">
      <c r="A31" t="inlineStr">
        <is>
          <t>Income Statement</t>
        </is>
      </c>
      <c r="B31" t="inlineStr">
        <is>
          <t>EBITDA</t>
        </is>
      </c>
      <c r="C31" t="inlineStr">
        <is>
          <t>2023-12-31</t>
        </is>
      </c>
      <c r="D31" s="2" t="n">
        <v>59052000000</v>
      </c>
    </row>
    <row r="32">
      <c r="A32" t="inlineStr">
        <is>
          <t>Income Statement</t>
        </is>
      </c>
      <c r="B32" t="inlineStr">
        <is>
          <t>EBITDA</t>
        </is>
      </c>
      <c r="C32" t="inlineStr">
        <is>
          <t>2022-12-31</t>
        </is>
      </c>
      <c r="D32" s="2" t="n">
        <v>37690000000</v>
      </c>
    </row>
    <row r="33">
      <c r="A33" t="inlineStr">
        <is>
          <t>Income Statement</t>
        </is>
      </c>
      <c r="B33" t="inlineStr">
        <is>
          <t>EBITDA</t>
        </is>
      </c>
      <c r="C33" t="inlineStr">
        <is>
          <t>2021-12-31</t>
        </is>
      </c>
      <c r="D33" s="2" t="n">
        <v>55274000000</v>
      </c>
    </row>
    <row r="34">
      <c r="A34" t="inlineStr">
        <is>
          <t>Income Statement</t>
        </is>
      </c>
      <c r="B34" t="inlineStr">
        <is>
          <t>Gain On Sale Of Security</t>
        </is>
      </c>
      <c r="C34" t="inlineStr">
        <is>
          <t>2024-12-31</t>
        </is>
      </c>
      <c r="D34" s="2" t="n">
        <v>-690000000</v>
      </c>
    </row>
    <row r="35">
      <c r="A35" t="inlineStr">
        <is>
          <t>Income Statement</t>
        </is>
      </c>
      <c r="B35" t="inlineStr">
        <is>
          <t>Gain On Sale Of Security</t>
        </is>
      </c>
      <c r="C35" t="inlineStr">
        <is>
          <t>2023-12-31</t>
        </is>
      </c>
      <c r="D35" s="2" t="n">
        <v>-366000000</v>
      </c>
    </row>
    <row r="36">
      <c r="A36" t="inlineStr">
        <is>
          <t>Income Statement</t>
        </is>
      </c>
      <c r="B36" t="inlineStr">
        <is>
          <t>Gain On Sale Of Security</t>
        </is>
      </c>
      <c r="C36" t="inlineStr">
        <is>
          <t>2022-12-31</t>
        </is>
      </c>
      <c r="D36" s="2" t="n">
        <v>-81000000</v>
      </c>
    </row>
    <row r="37">
      <c r="A37" t="inlineStr">
        <is>
          <t>Income Statement</t>
        </is>
      </c>
      <c r="B37" t="inlineStr">
        <is>
          <t>Gain On Sale Of Security</t>
        </is>
      </c>
      <c r="C37" t="inlineStr">
        <is>
          <t>2021-12-31</t>
        </is>
      </c>
      <c r="D37" s="2" t="n">
        <v>-140000000</v>
      </c>
    </row>
    <row r="38">
      <c r="A38" t="inlineStr">
        <is>
          <t>Income Statement</t>
        </is>
      </c>
      <c r="B38" t="inlineStr">
        <is>
          <t>General And Administrative Expense</t>
        </is>
      </c>
      <c r="C38" t="inlineStr">
        <is>
          <t>2024-12-31</t>
        </is>
      </c>
      <c r="D38" s="2" t="n">
        <v>9740000000</v>
      </c>
    </row>
    <row r="39">
      <c r="A39" t="inlineStr">
        <is>
          <t>Income Statement</t>
        </is>
      </c>
      <c r="B39" t="inlineStr">
        <is>
          <t>General And Administrative Expense</t>
        </is>
      </c>
      <c r="C39" t="inlineStr">
        <is>
          <t>2023-12-31</t>
        </is>
      </c>
      <c r="D39" s="2" t="n">
        <v>11408000000</v>
      </c>
    </row>
    <row r="40">
      <c r="A40" t="inlineStr">
        <is>
          <t>Income Statement</t>
        </is>
      </c>
      <c r="B40" t="inlineStr">
        <is>
          <t>General And Administrative Expense</t>
        </is>
      </c>
      <c r="C40" t="inlineStr">
        <is>
          <t>2022-12-31</t>
        </is>
      </c>
      <c r="D40" s="2" t="n">
        <v>11816000000</v>
      </c>
    </row>
    <row r="41">
      <c r="A41" t="inlineStr">
        <is>
          <t>Income Statement</t>
        </is>
      </c>
      <c r="B41" t="inlineStr">
        <is>
          <t>General And Administrative Expense</t>
        </is>
      </c>
      <c r="C41" t="inlineStr">
        <is>
          <t>2021-12-31</t>
        </is>
      </c>
      <c r="D41" s="2" t="n">
        <v>9829000000</v>
      </c>
    </row>
    <row r="42">
      <c r="A42" t="inlineStr">
        <is>
          <t>Income Statement</t>
        </is>
      </c>
      <c r="B42" t="inlineStr">
        <is>
          <t>Gross Profit</t>
        </is>
      </c>
      <c r="C42" t="inlineStr">
        <is>
          <t>2024-12-31</t>
        </is>
      </c>
      <c r="D42" s="2" t="n">
        <v>134340000000</v>
      </c>
    </row>
    <row r="43">
      <c r="A43" t="inlineStr">
        <is>
          <t>Income Statement</t>
        </is>
      </c>
      <c r="B43" t="inlineStr">
        <is>
          <t>Gross Profit</t>
        </is>
      </c>
      <c r="C43" t="inlineStr">
        <is>
          <t>2023-12-31</t>
        </is>
      </c>
      <c r="D43" s="2" t="n">
        <v>108943000000</v>
      </c>
    </row>
    <row r="44">
      <c r="A44" t="inlineStr">
        <is>
          <t>Income Statement</t>
        </is>
      </c>
      <c r="B44" t="inlineStr">
        <is>
          <t>Gross Profit</t>
        </is>
      </c>
      <c r="C44" t="inlineStr">
        <is>
          <t>2022-12-31</t>
        </is>
      </c>
      <c r="D44" s="2" t="n">
        <v>91360000000</v>
      </c>
    </row>
    <row r="45">
      <c r="A45" t="inlineStr">
        <is>
          <t>Income Statement</t>
        </is>
      </c>
      <c r="B45" t="inlineStr">
        <is>
          <t>Gross Profit</t>
        </is>
      </c>
      <c r="C45" t="inlineStr">
        <is>
          <t>2021-12-31</t>
        </is>
      </c>
      <c r="D45" s="2" t="n">
        <v>95280000000</v>
      </c>
    </row>
    <row r="46">
      <c r="A46" t="inlineStr">
        <is>
          <t>Income Statement</t>
        </is>
      </c>
      <c r="B46" t="inlineStr">
        <is>
          <t>Interest Expense</t>
        </is>
      </c>
      <c r="C46" t="inlineStr">
        <is>
          <t>2024-12-31</t>
        </is>
      </c>
      <c r="D46" s="2" t="n">
        <v>715000000</v>
      </c>
    </row>
    <row r="47">
      <c r="A47" t="inlineStr">
        <is>
          <t>Income Statement</t>
        </is>
      </c>
      <c r="B47" t="inlineStr">
        <is>
          <t>Interest Expense</t>
        </is>
      </c>
      <c r="C47" t="inlineStr">
        <is>
          <t>2023-12-31</t>
        </is>
      </c>
      <c r="D47" s="2" t="n">
        <v>446000000</v>
      </c>
    </row>
    <row r="48">
      <c r="A48" t="inlineStr">
        <is>
          <t>Income Statement</t>
        </is>
      </c>
      <c r="B48" t="inlineStr">
        <is>
          <t>Interest Expense</t>
        </is>
      </c>
      <c r="C48" t="inlineStr">
        <is>
          <t>2022-12-31</t>
        </is>
      </c>
      <c r="D48" s="2" t="n">
        <v>185000000</v>
      </c>
    </row>
    <row r="49">
      <c r="A49" t="inlineStr">
        <is>
          <t>Income Statement</t>
        </is>
      </c>
      <c r="B49" t="inlineStr">
        <is>
          <t>Interest Expense</t>
        </is>
      </c>
      <c r="C49" t="inlineStr">
        <is>
          <t>2021-12-31</t>
        </is>
      </c>
      <c r="D49" s="2" t="n">
        <v>23000000</v>
      </c>
    </row>
    <row r="50">
      <c r="A50" t="inlineStr">
        <is>
          <t>Income Statement</t>
        </is>
      </c>
      <c r="B50" t="inlineStr">
        <is>
          <t>Interest Expense Non Operating</t>
        </is>
      </c>
      <c r="C50" t="inlineStr">
        <is>
          <t>2024-12-31</t>
        </is>
      </c>
      <c r="D50" s="2" t="n">
        <v>715000000</v>
      </c>
    </row>
    <row r="51">
      <c r="A51" t="inlineStr">
        <is>
          <t>Income Statement</t>
        </is>
      </c>
      <c r="B51" t="inlineStr">
        <is>
          <t>Interest Expense Non Operating</t>
        </is>
      </c>
      <c r="C51" t="inlineStr">
        <is>
          <t>2023-12-31</t>
        </is>
      </c>
      <c r="D51" s="2" t="n">
        <v>446000000</v>
      </c>
    </row>
    <row r="52">
      <c r="A52" t="inlineStr">
        <is>
          <t>Income Statement</t>
        </is>
      </c>
      <c r="B52" t="inlineStr">
        <is>
          <t>Interest Expense Non Operating</t>
        </is>
      </c>
      <c r="C52" t="inlineStr">
        <is>
          <t>2022-12-31</t>
        </is>
      </c>
      <c r="D52" s="2" t="n">
        <v>185000000</v>
      </c>
    </row>
    <row r="53">
      <c r="A53" t="inlineStr">
        <is>
          <t>Income Statement</t>
        </is>
      </c>
      <c r="B53" t="inlineStr">
        <is>
          <t>Interest Expense Non Operating</t>
        </is>
      </c>
      <c r="C53" t="inlineStr">
        <is>
          <t>2021-12-31</t>
        </is>
      </c>
      <c r="D53" s="2" t="n">
        <v>23000000</v>
      </c>
    </row>
    <row r="54">
      <c r="A54" t="inlineStr">
        <is>
          <t>Income Statement</t>
        </is>
      </c>
      <c r="B54" t="inlineStr">
        <is>
          <t>Interest Income</t>
        </is>
      </c>
      <c r="C54" t="inlineStr">
        <is>
          <t>2024-12-31</t>
        </is>
      </c>
      <c r="D54" s="2" t="n">
        <v>2517000000</v>
      </c>
    </row>
    <row r="55">
      <c r="A55" t="inlineStr">
        <is>
          <t>Income Statement</t>
        </is>
      </c>
      <c r="B55" t="inlineStr">
        <is>
          <t>Interest Income</t>
        </is>
      </c>
      <c r="C55" t="inlineStr">
        <is>
          <t>2023-12-31</t>
        </is>
      </c>
      <c r="D55" s="2" t="n">
        <v>1639000000</v>
      </c>
    </row>
    <row r="56">
      <c r="A56" t="inlineStr">
        <is>
          <t>Income Statement</t>
        </is>
      </c>
      <c r="B56" t="inlineStr">
        <is>
          <t>Interest Income</t>
        </is>
      </c>
      <c r="C56" t="inlineStr">
        <is>
          <t>2022-12-31</t>
        </is>
      </c>
      <c r="D56" s="2" t="n">
        <v>461000000</v>
      </c>
    </row>
    <row r="57">
      <c r="A57" t="inlineStr">
        <is>
          <t>Income Statement</t>
        </is>
      </c>
      <c r="B57" t="inlineStr">
        <is>
          <t>Interest Income</t>
        </is>
      </c>
      <c r="C57" t="inlineStr">
        <is>
          <t>2021-12-31</t>
        </is>
      </c>
      <c r="D57" s="2" t="n">
        <v>484000000</v>
      </c>
    </row>
    <row r="58">
      <c r="A58" t="inlineStr">
        <is>
          <t>Income Statement</t>
        </is>
      </c>
      <c r="B58" t="inlineStr">
        <is>
          <t>Interest Income Non Operating</t>
        </is>
      </c>
      <c r="C58" t="inlineStr">
        <is>
          <t>2024-12-31</t>
        </is>
      </c>
      <c r="D58" s="2" t="n">
        <v>2517000000</v>
      </c>
    </row>
    <row r="59">
      <c r="A59" t="inlineStr">
        <is>
          <t>Income Statement</t>
        </is>
      </c>
      <c r="B59" t="inlineStr">
        <is>
          <t>Interest Income Non Operating</t>
        </is>
      </c>
      <c r="C59" t="inlineStr">
        <is>
          <t>2023-12-31</t>
        </is>
      </c>
      <c r="D59" s="2" t="n">
        <v>1639000000</v>
      </c>
    </row>
    <row r="60">
      <c r="A60" t="inlineStr">
        <is>
          <t>Income Statement</t>
        </is>
      </c>
      <c r="B60" t="inlineStr">
        <is>
          <t>Interest Income Non Operating</t>
        </is>
      </c>
      <c r="C60" t="inlineStr">
        <is>
          <t>2022-12-31</t>
        </is>
      </c>
      <c r="D60" s="2" t="n">
        <v>461000000</v>
      </c>
    </row>
    <row r="61">
      <c r="A61" t="inlineStr">
        <is>
          <t>Income Statement</t>
        </is>
      </c>
      <c r="B61" t="inlineStr">
        <is>
          <t>Interest Income Non Operating</t>
        </is>
      </c>
      <c r="C61" t="inlineStr">
        <is>
          <t>2021-12-31</t>
        </is>
      </c>
      <c r="D61" s="2" t="n">
        <v>484000000</v>
      </c>
    </row>
    <row r="62">
      <c r="A62" t="inlineStr">
        <is>
          <t>Income Statement</t>
        </is>
      </c>
      <c r="B62" t="inlineStr">
        <is>
          <t>Net Income</t>
        </is>
      </c>
      <c r="C62" t="inlineStr">
        <is>
          <t>2024-12-31</t>
        </is>
      </c>
      <c r="D62" s="2" t="n">
        <v>62360000000</v>
      </c>
    </row>
    <row r="63">
      <c r="A63" t="inlineStr">
        <is>
          <t>Income Statement</t>
        </is>
      </c>
      <c r="B63" t="inlineStr">
        <is>
          <t>Net Income</t>
        </is>
      </c>
      <c r="C63" t="inlineStr">
        <is>
          <t>2023-12-31</t>
        </is>
      </c>
      <c r="D63" s="2" t="n">
        <v>39098000000</v>
      </c>
    </row>
    <row r="64">
      <c r="A64" t="inlineStr">
        <is>
          <t>Income Statement</t>
        </is>
      </c>
      <c r="B64" t="inlineStr">
        <is>
          <t>Net Income</t>
        </is>
      </c>
      <c r="C64" t="inlineStr">
        <is>
          <t>2022-12-31</t>
        </is>
      </c>
      <c r="D64" s="2" t="n">
        <v>23200000000</v>
      </c>
    </row>
    <row r="65">
      <c r="A65" t="inlineStr">
        <is>
          <t>Income Statement</t>
        </is>
      </c>
      <c r="B65" t="inlineStr">
        <is>
          <t>Net Income</t>
        </is>
      </c>
      <c r="C65" t="inlineStr">
        <is>
          <t>2021-12-31</t>
        </is>
      </c>
      <c r="D65" s="2" t="n">
        <v>39370000000</v>
      </c>
    </row>
    <row r="66">
      <c r="A66" t="inlineStr">
        <is>
          <t>Income Statement</t>
        </is>
      </c>
      <c r="B66" t="inlineStr">
        <is>
          <t>Net Income Common Stockholders</t>
        </is>
      </c>
      <c r="C66" t="inlineStr">
        <is>
          <t>2024-12-31</t>
        </is>
      </c>
      <c r="D66" s="2" t="n">
        <v>62360000000</v>
      </c>
    </row>
    <row r="67">
      <c r="A67" t="inlineStr">
        <is>
          <t>Income Statement</t>
        </is>
      </c>
      <c r="B67" t="inlineStr">
        <is>
          <t>Net Income Common Stockholders</t>
        </is>
      </c>
      <c r="C67" t="inlineStr">
        <is>
          <t>2023-12-31</t>
        </is>
      </c>
      <c r="D67" s="2" t="n">
        <v>39098000000</v>
      </c>
    </row>
    <row r="68">
      <c r="A68" t="inlineStr">
        <is>
          <t>Income Statement</t>
        </is>
      </c>
      <c r="B68" t="inlineStr">
        <is>
          <t>Net Income Common Stockholders</t>
        </is>
      </c>
      <c r="C68" t="inlineStr">
        <is>
          <t>2022-12-31</t>
        </is>
      </c>
      <c r="D68" s="2" t="n">
        <v>23200000000</v>
      </c>
    </row>
    <row r="69">
      <c r="A69" t="inlineStr">
        <is>
          <t>Income Statement</t>
        </is>
      </c>
      <c r="B69" t="inlineStr">
        <is>
          <t>Net Income Common Stockholders</t>
        </is>
      </c>
      <c r="C69" t="inlineStr">
        <is>
          <t>2021-12-31</t>
        </is>
      </c>
      <c r="D69" s="2" t="n">
        <v>39370000000</v>
      </c>
    </row>
    <row r="70">
      <c r="A70" t="inlineStr">
        <is>
          <t>Income Statement</t>
        </is>
      </c>
      <c r="B70" t="inlineStr">
        <is>
          <t>Net Income Continuous Operations</t>
        </is>
      </c>
      <c r="C70" t="inlineStr">
        <is>
          <t>2024-12-31</t>
        </is>
      </c>
      <c r="D70" s="2" t="n">
        <v>62360000000</v>
      </c>
    </row>
    <row r="71">
      <c r="A71" t="inlineStr">
        <is>
          <t>Income Statement</t>
        </is>
      </c>
      <c r="B71" t="inlineStr">
        <is>
          <t>Net Income Continuous Operations</t>
        </is>
      </c>
      <c r="C71" t="inlineStr">
        <is>
          <t>2023-12-31</t>
        </is>
      </c>
      <c r="D71" s="2" t="n">
        <v>39098000000</v>
      </c>
    </row>
    <row r="72">
      <c r="A72" t="inlineStr">
        <is>
          <t>Income Statement</t>
        </is>
      </c>
      <c r="B72" t="inlineStr">
        <is>
          <t>Net Income Continuous Operations</t>
        </is>
      </c>
      <c r="C72" t="inlineStr">
        <is>
          <t>2022-12-31</t>
        </is>
      </c>
      <c r="D72" s="2" t="n">
        <v>23200000000</v>
      </c>
    </row>
    <row r="73">
      <c r="A73" t="inlineStr">
        <is>
          <t>Income Statement</t>
        </is>
      </c>
      <c r="B73" t="inlineStr">
        <is>
          <t>Net Income Continuous Operations</t>
        </is>
      </c>
      <c r="C73" t="inlineStr">
        <is>
          <t>2021-12-31</t>
        </is>
      </c>
      <c r="D73" s="2" t="n">
        <v>39370000000</v>
      </c>
    </row>
    <row r="74">
      <c r="A74" t="inlineStr">
        <is>
          <t>Income Statement</t>
        </is>
      </c>
      <c r="B74" t="inlineStr">
        <is>
          <t>Net Income From Continuing And Discontinued Operation</t>
        </is>
      </c>
      <c r="C74" t="inlineStr">
        <is>
          <t>2024-12-31</t>
        </is>
      </c>
      <c r="D74" s="2" t="n">
        <v>62360000000</v>
      </c>
    </row>
    <row r="75">
      <c r="A75" t="inlineStr">
        <is>
          <t>Income Statement</t>
        </is>
      </c>
      <c r="B75" t="inlineStr">
        <is>
          <t>Net Income From Continuing And Discontinued Operation</t>
        </is>
      </c>
      <c r="C75" t="inlineStr">
        <is>
          <t>2023-12-31</t>
        </is>
      </c>
      <c r="D75" s="2" t="n">
        <v>39098000000</v>
      </c>
    </row>
    <row r="76">
      <c r="A76" t="inlineStr">
        <is>
          <t>Income Statement</t>
        </is>
      </c>
      <c r="B76" t="inlineStr">
        <is>
          <t>Net Income From Continuing And Discontinued Operation</t>
        </is>
      </c>
      <c r="C76" t="inlineStr">
        <is>
          <t>2022-12-31</t>
        </is>
      </c>
      <c r="D76" s="2" t="n">
        <v>23200000000</v>
      </c>
    </row>
    <row r="77">
      <c r="A77" t="inlineStr">
        <is>
          <t>Income Statement</t>
        </is>
      </c>
      <c r="B77" t="inlineStr">
        <is>
          <t>Net Income From Continuing And Discontinued Operation</t>
        </is>
      </c>
      <c r="C77" t="inlineStr">
        <is>
          <t>2021-12-31</t>
        </is>
      </c>
      <c r="D77" s="2" t="n">
        <v>39370000000</v>
      </c>
    </row>
    <row r="78">
      <c r="A78" t="inlineStr">
        <is>
          <t>Income Statement</t>
        </is>
      </c>
      <c r="B78" t="inlineStr">
        <is>
          <t>Net Income From Continuing Operation Net Minority Interest</t>
        </is>
      </c>
      <c r="C78" t="inlineStr">
        <is>
          <t>2024-12-31</t>
        </is>
      </c>
      <c r="D78" s="2" t="n">
        <v>62360000000</v>
      </c>
    </row>
    <row r="79">
      <c r="A79" t="inlineStr">
        <is>
          <t>Income Statement</t>
        </is>
      </c>
      <c r="B79" t="inlineStr">
        <is>
          <t>Net Income From Continuing Operation Net Minority Interest</t>
        </is>
      </c>
      <c r="C79" t="inlineStr">
        <is>
          <t>2023-12-31</t>
        </is>
      </c>
      <c r="D79" s="2" t="n">
        <v>39098000000</v>
      </c>
    </row>
    <row r="80">
      <c r="A80" t="inlineStr">
        <is>
          <t>Income Statement</t>
        </is>
      </c>
      <c r="B80" t="inlineStr">
        <is>
          <t>Net Income From Continuing Operation Net Minority Interest</t>
        </is>
      </c>
      <c r="C80" t="inlineStr">
        <is>
          <t>2022-12-31</t>
        </is>
      </c>
      <c r="D80" s="2" t="n">
        <v>23200000000</v>
      </c>
    </row>
    <row r="81">
      <c r="A81" t="inlineStr">
        <is>
          <t>Income Statement</t>
        </is>
      </c>
      <c r="B81" t="inlineStr">
        <is>
          <t>Net Income From Continuing Operation Net Minority Interest</t>
        </is>
      </c>
      <c r="C81" t="inlineStr">
        <is>
          <t>2021-12-31</t>
        </is>
      </c>
      <c r="D81" s="2" t="n">
        <v>39370000000</v>
      </c>
    </row>
    <row r="82">
      <c r="A82" t="inlineStr">
        <is>
          <t>Income Statement</t>
        </is>
      </c>
      <c r="B82" t="inlineStr">
        <is>
          <t>Net Income Including Noncontrolling Interests</t>
        </is>
      </c>
      <c r="C82" t="inlineStr">
        <is>
          <t>2024-12-31</t>
        </is>
      </c>
      <c r="D82" s="2" t="n">
        <v>62360000000</v>
      </c>
    </row>
    <row r="83">
      <c r="A83" t="inlineStr">
        <is>
          <t>Income Statement</t>
        </is>
      </c>
      <c r="B83" t="inlineStr">
        <is>
          <t>Net Income Including Noncontrolling Interests</t>
        </is>
      </c>
      <c r="C83" t="inlineStr">
        <is>
          <t>2023-12-31</t>
        </is>
      </c>
      <c r="D83" s="2" t="n">
        <v>39098000000</v>
      </c>
    </row>
    <row r="84">
      <c r="A84" t="inlineStr">
        <is>
          <t>Income Statement</t>
        </is>
      </c>
      <c r="B84" t="inlineStr">
        <is>
          <t>Net Income Including Noncontrolling Interests</t>
        </is>
      </c>
      <c r="C84" t="inlineStr">
        <is>
          <t>2022-12-31</t>
        </is>
      </c>
      <c r="D84" s="2" t="n">
        <v>23200000000</v>
      </c>
    </row>
    <row r="85">
      <c r="A85" t="inlineStr">
        <is>
          <t>Income Statement</t>
        </is>
      </c>
      <c r="B85" t="inlineStr">
        <is>
          <t>Net Income Including Noncontrolling Interests</t>
        </is>
      </c>
      <c r="C85" t="inlineStr">
        <is>
          <t>2021-12-31</t>
        </is>
      </c>
      <c r="D85" s="2" t="n">
        <v>39370000000</v>
      </c>
    </row>
    <row r="86">
      <c r="A86" t="inlineStr">
        <is>
          <t>Income Statement</t>
        </is>
      </c>
      <c r="B86" t="inlineStr">
        <is>
          <t>Net Interest Income</t>
        </is>
      </c>
      <c r="C86" t="inlineStr">
        <is>
          <t>2024-12-31</t>
        </is>
      </c>
      <c r="D86" s="2" t="n">
        <v>1973000000</v>
      </c>
    </row>
    <row r="87">
      <c r="A87" t="inlineStr">
        <is>
          <t>Income Statement</t>
        </is>
      </c>
      <c r="B87" t="inlineStr">
        <is>
          <t>Net Interest Income</t>
        </is>
      </c>
      <c r="C87" t="inlineStr">
        <is>
          <t>2023-12-31</t>
        </is>
      </c>
      <c r="D87" s="2" t="n">
        <v>1043000000</v>
      </c>
    </row>
    <row r="88">
      <c r="A88" t="inlineStr">
        <is>
          <t>Income Statement</t>
        </is>
      </c>
      <c r="B88" t="inlineStr">
        <is>
          <t>Net Interest Income</t>
        </is>
      </c>
      <c r="C88" t="inlineStr">
        <is>
          <t>2022-12-31</t>
        </is>
      </c>
      <c r="D88" s="2" t="n">
        <v>-44000000</v>
      </c>
    </row>
    <row r="89">
      <c r="A89" t="inlineStr">
        <is>
          <t>Income Statement</t>
        </is>
      </c>
      <c r="B89" t="inlineStr">
        <is>
          <t>Net Interest Income</t>
        </is>
      </c>
      <c r="C89" t="inlineStr">
        <is>
          <t>2021-12-31</t>
        </is>
      </c>
      <c r="D89" s="2" t="n">
        <v>671000000</v>
      </c>
    </row>
    <row r="90">
      <c r="A90" t="inlineStr">
        <is>
          <t>Income Statement</t>
        </is>
      </c>
      <c r="B90" t="inlineStr">
        <is>
          <t>Net Non Operating Interest Income Expense</t>
        </is>
      </c>
      <c r="C90" t="inlineStr">
        <is>
          <t>2024-12-31</t>
        </is>
      </c>
      <c r="D90" s="2" t="n">
        <v>1973000000</v>
      </c>
    </row>
    <row r="91">
      <c r="A91" t="inlineStr">
        <is>
          <t>Income Statement</t>
        </is>
      </c>
      <c r="B91" t="inlineStr">
        <is>
          <t>Net Non Operating Interest Income Expense</t>
        </is>
      </c>
      <c r="C91" t="inlineStr">
        <is>
          <t>2023-12-31</t>
        </is>
      </c>
      <c r="D91" s="2" t="n">
        <v>1043000000</v>
      </c>
    </row>
    <row r="92">
      <c r="A92" t="inlineStr">
        <is>
          <t>Income Statement</t>
        </is>
      </c>
      <c r="B92" t="inlineStr">
        <is>
          <t>Net Non Operating Interest Income Expense</t>
        </is>
      </c>
      <c r="C92" t="inlineStr">
        <is>
          <t>2022-12-31</t>
        </is>
      </c>
      <c r="D92" s="2" t="n">
        <v>-44000000</v>
      </c>
    </row>
    <row r="93">
      <c r="A93" t="inlineStr">
        <is>
          <t>Income Statement</t>
        </is>
      </c>
      <c r="B93" t="inlineStr">
        <is>
          <t>Net Non Operating Interest Income Expense</t>
        </is>
      </c>
      <c r="C93" t="inlineStr">
        <is>
          <t>2021-12-31</t>
        </is>
      </c>
      <c r="D93" s="2" t="n">
        <v>671000000</v>
      </c>
    </row>
    <row r="94">
      <c r="A94" t="inlineStr">
        <is>
          <t>Income Statement</t>
        </is>
      </c>
      <c r="B94" t="inlineStr">
        <is>
          <t>Normalized EBITDA</t>
        </is>
      </c>
      <c r="C94" t="inlineStr">
        <is>
          <t>2024-12-31</t>
        </is>
      </c>
      <c r="D94" s="2" t="n">
        <v>87566000000</v>
      </c>
    </row>
    <row r="95">
      <c r="A95" t="inlineStr">
        <is>
          <t>Income Statement</t>
        </is>
      </c>
      <c r="B95" t="inlineStr">
        <is>
          <t>Normalized EBITDA</t>
        </is>
      </c>
      <c r="C95" t="inlineStr">
        <is>
          <t>2023-12-31</t>
        </is>
      </c>
      <c r="D95" s="2" t="n">
        <v>59418000000</v>
      </c>
    </row>
    <row r="96">
      <c r="A96" t="inlineStr">
        <is>
          <t>Income Statement</t>
        </is>
      </c>
      <c r="B96" t="inlineStr">
        <is>
          <t>Normalized EBITDA</t>
        </is>
      </c>
      <c r="C96" t="inlineStr">
        <is>
          <t>2022-12-31</t>
        </is>
      </c>
      <c r="D96" s="2" t="n">
        <v>37771000000</v>
      </c>
    </row>
    <row r="97">
      <c r="A97" t="inlineStr">
        <is>
          <t>Income Statement</t>
        </is>
      </c>
      <c r="B97" t="inlineStr">
        <is>
          <t>Normalized EBITDA</t>
        </is>
      </c>
      <c r="C97" t="inlineStr">
        <is>
          <t>2021-12-31</t>
        </is>
      </c>
      <c r="D97" s="2" t="n">
        <v>55414000000</v>
      </c>
    </row>
    <row r="98">
      <c r="A98" t="inlineStr">
        <is>
          <t>Income Statement</t>
        </is>
      </c>
      <c r="B98" t="inlineStr">
        <is>
          <t>Normalized Income</t>
        </is>
      </c>
      <c r="C98" t="inlineStr">
        <is>
          <t>2024-12-31</t>
        </is>
      </c>
      <c r="D98" s="2" t="n">
        <v>62968580000</v>
      </c>
    </row>
    <row r="99">
      <c r="A99" t="inlineStr">
        <is>
          <t>Income Statement</t>
        </is>
      </c>
      <c r="B99" t="inlineStr">
        <is>
          <t>Normalized Income</t>
        </is>
      </c>
      <c r="C99" t="inlineStr">
        <is>
          <t>2023-12-31</t>
        </is>
      </c>
      <c r="D99" s="2" t="n">
        <v>39399584000</v>
      </c>
    </row>
    <row r="100">
      <c r="A100" t="inlineStr">
        <is>
          <t>Income Statement</t>
        </is>
      </c>
      <c r="B100" t="inlineStr">
        <is>
          <t>Normalized Income</t>
        </is>
      </c>
      <c r="C100" t="inlineStr">
        <is>
          <t>2022-12-31</t>
        </is>
      </c>
      <c r="D100" s="2" t="n">
        <v>23265205000</v>
      </c>
    </row>
    <row r="101">
      <c r="A101" t="inlineStr">
        <is>
          <t>Income Statement</t>
        </is>
      </c>
      <c r="B101" t="inlineStr">
        <is>
          <t>Normalized Income</t>
        </is>
      </c>
      <c r="C101" t="inlineStr">
        <is>
          <t>2021-12-31</t>
        </is>
      </c>
      <c r="D101" s="2" t="n">
        <v>39486620000</v>
      </c>
    </row>
    <row r="102">
      <c r="A102" t="inlineStr">
        <is>
          <t>Income Statement</t>
        </is>
      </c>
      <c r="B102" t="inlineStr">
        <is>
          <t>Operating Expense</t>
        </is>
      </c>
      <c r="C102" t="inlineStr">
        <is>
          <t>2024-12-31</t>
        </is>
      </c>
      <c r="D102" s="2" t="n">
        <v>64960000000</v>
      </c>
    </row>
    <row r="103">
      <c r="A103" t="inlineStr">
        <is>
          <t>Income Statement</t>
        </is>
      </c>
      <c r="B103" t="inlineStr">
        <is>
          <t>Operating Expense</t>
        </is>
      </c>
      <c r="C103" t="inlineStr">
        <is>
          <t>2023-12-31</t>
        </is>
      </c>
      <c r="D103" s="2" t="n">
        <v>62192000000</v>
      </c>
    </row>
    <row r="104">
      <c r="A104" t="inlineStr">
        <is>
          <t>Income Statement</t>
        </is>
      </c>
      <c r="B104" t="inlineStr">
        <is>
          <t>Operating Expense</t>
        </is>
      </c>
      <c r="C104" t="inlineStr">
        <is>
          <t>2022-12-31</t>
        </is>
      </c>
      <c r="D104" s="2" t="n">
        <v>62416000000</v>
      </c>
    </row>
    <row r="105">
      <c r="A105" t="inlineStr">
        <is>
          <t>Income Statement</t>
        </is>
      </c>
      <c r="B105" t="inlineStr">
        <is>
          <t>Operating Expense</t>
        </is>
      </c>
      <c r="C105" t="inlineStr">
        <is>
          <t>2021-12-31</t>
        </is>
      </c>
      <c r="D105" s="2" t="n">
        <v>48527000000</v>
      </c>
    </row>
    <row r="106">
      <c r="A106" t="inlineStr">
        <is>
          <t>Income Statement</t>
        </is>
      </c>
      <c r="B106" t="inlineStr">
        <is>
          <t>Operating Income</t>
        </is>
      </c>
      <c r="C106" t="inlineStr">
        <is>
          <t>2024-12-31</t>
        </is>
      </c>
      <c r="D106" s="2" t="n">
        <v>69380000000</v>
      </c>
    </row>
    <row r="107">
      <c r="A107" t="inlineStr">
        <is>
          <t>Income Statement</t>
        </is>
      </c>
      <c r="B107" t="inlineStr">
        <is>
          <t>Operating Income</t>
        </is>
      </c>
      <c r="C107" t="inlineStr">
        <is>
          <t>2023-12-31</t>
        </is>
      </c>
      <c r="D107" s="2" t="n">
        <v>46751000000</v>
      </c>
    </row>
    <row r="108">
      <c r="A108" t="inlineStr">
        <is>
          <t>Income Statement</t>
        </is>
      </c>
      <c r="B108" t="inlineStr">
        <is>
          <t>Operating Income</t>
        </is>
      </c>
      <c r="C108" t="inlineStr">
        <is>
          <t>2022-12-31</t>
        </is>
      </c>
      <c r="D108" s="2" t="n">
        <v>28944000000</v>
      </c>
    </row>
    <row r="109">
      <c r="A109" t="inlineStr">
        <is>
          <t>Income Statement</t>
        </is>
      </c>
      <c r="B109" t="inlineStr">
        <is>
          <t>Operating Income</t>
        </is>
      </c>
      <c r="C109" t="inlineStr">
        <is>
          <t>2021-12-31</t>
        </is>
      </c>
      <c r="D109" s="2" t="n">
        <v>46753000000</v>
      </c>
    </row>
    <row r="110">
      <c r="A110" t="inlineStr">
        <is>
          <t>Income Statement</t>
        </is>
      </c>
      <c r="B110" t="inlineStr">
        <is>
          <t>Operating Revenue</t>
        </is>
      </c>
      <c r="C110" t="inlineStr">
        <is>
          <t>2024-12-31</t>
        </is>
      </c>
      <c r="D110" s="2" t="n">
        <v>162779000000</v>
      </c>
    </row>
    <row r="111">
      <c r="A111" t="inlineStr">
        <is>
          <t>Income Statement</t>
        </is>
      </c>
      <c r="B111" t="inlineStr">
        <is>
          <t>Operating Revenue</t>
        </is>
      </c>
      <c r="C111" t="inlineStr">
        <is>
          <t>2023-12-31</t>
        </is>
      </c>
      <c r="D111" s="2" t="n">
        <v>133844000000</v>
      </c>
    </row>
    <row r="112">
      <c r="A112" t="inlineStr">
        <is>
          <t>Income Statement</t>
        </is>
      </c>
      <c r="B112" t="inlineStr">
        <is>
          <t>Operating Revenue</t>
        </is>
      </c>
      <c r="C112" t="inlineStr">
        <is>
          <t>2022-12-31</t>
        </is>
      </c>
      <c r="D112" s="2" t="n">
        <v>115801000000</v>
      </c>
    </row>
    <row r="113">
      <c r="A113" t="inlineStr">
        <is>
          <t>Income Statement</t>
        </is>
      </c>
      <c r="B113" t="inlineStr">
        <is>
          <t>Operating Revenue</t>
        </is>
      </c>
      <c r="C113" t="inlineStr">
        <is>
          <t>2021-12-31</t>
        </is>
      </c>
      <c r="D113" s="2" t="n">
        <v>117208000000</v>
      </c>
    </row>
    <row r="114">
      <c r="A114" t="inlineStr">
        <is>
          <t>Income Statement</t>
        </is>
      </c>
      <c r="B114" t="inlineStr">
        <is>
          <t>Other Gand A</t>
        </is>
      </c>
      <c r="C114" t="inlineStr">
        <is>
          <t>2024-12-31</t>
        </is>
      </c>
      <c r="D114" s="2" t="n">
        <v>9740000000</v>
      </c>
    </row>
    <row r="115">
      <c r="A115" t="inlineStr">
        <is>
          <t>Income Statement</t>
        </is>
      </c>
      <c r="B115" t="inlineStr">
        <is>
          <t>Other Gand A</t>
        </is>
      </c>
      <c r="C115" t="inlineStr">
        <is>
          <t>2023-12-31</t>
        </is>
      </c>
      <c r="D115" s="2" t="n">
        <v>11408000000</v>
      </c>
    </row>
    <row r="116">
      <c r="A116" t="inlineStr">
        <is>
          <t>Income Statement</t>
        </is>
      </c>
      <c r="B116" t="inlineStr">
        <is>
          <t>Other Gand A</t>
        </is>
      </c>
      <c r="C116" t="inlineStr">
        <is>
          <t>2022-12-31</t>
        </is>
      </c>
      <c r="D116" s="2" t="n">
        <v>11816000000</v>
      </c>
    </row>
    <row r="117">
      <c r="A117" t="inlineStr">
        <is>
          <t>Income Statement</t>
        </is>
      </c>
      <c r="B117" t="inlineStr">
        <is>
          <t>Other Gand A</t>
        </is>
      </c>
      <c r="C117" t="inlineStr">
        <is>
          <t>2021-12-31</t>
        </is>
      </c>
      <c r="D117" s="2" t="n">
        <v>9829000000</v>
      </c>
    </row>
    <row r="118">
      <c r="A118" t="inlineStr">
        <is>
          <t>Income Statement</t>
        </is>
      </c>
      <c r="B118" t="inlineStr">
        <is>
          <t>Other Income Expense</t>
        </is>
      </c>
      <c r="C118" t="inlineStr">
        <is>
          <t>2024-12-31</t>
        </is>
      </c>
      <c r="D118" s="2" t="n">
        <v>-690000000</v>
      </c>
    </row>
    <row r="119">
      <c r="A119" t="inlineStr">
        <is>
          <t>Income Statement</t>
        </is>
      </c>
      <c r="B119" t="inlineStr">
        <is>
          <t>Other Income Expense</t>
        </is>
      </c>
      <c r="C119" t="inlineStr">
        <is>
          <t>2023-12-31</t>
        </is>
      </c>
      <c r="D119" s="2" t="n">
        <v>-366000000</v>
      </c>
    </row>
    <row r="120">
      <c r="A120" t="inlineStr">
        <is>
          <t>Income Statement</t>
        </is>
      </c>
      <c r="B120" t="inlineStr">
        <is>
          <t>Other Income Expense</t>
        </is>
      </c>
      <c r="C120" t="inlineStr">
        <is>
          <t>2022-12-31</t>
        </is>
      </c>
      <c r="D120" s="2" t="n">
        <v>-81000000</v>
      </c>
    </row>
    <row r="121">
      <c r="A121" t="inlineStr">
        <is>
          <t>Income Statement</t>
        </is>
      </c>
      <c r="B121" t="inlineStr">
        <is>
          <t>Other Income Expense</t>
        </is>
      </c>
      <c r="C121" t="inlineStr">
        <is>
          <t>2021-12-31</t>
        </is>
      </c>
      <c r="D121" s="2" t="n">
        <v>-140000000</v>
      </c>
    </row>
    <row r="122">
      <c r="A122" t="inlineStr">
        <is>
          <t>Income Statement</t>
        </is>
      </c>
      <c r="B122" t="inlineStr">
        <is>
          <t>Other Non Operating Income Expenses</t>
        </is>
      </c>
      <c r="C122" t="inlineStr">
        <is>
          <t>2022-12-31</t>
        </is>
      </c>
      <c r="D122" s="2" t="n">
        <v>-320000000</v>
      </c>
    </row>
    <row r="123">
      <c r="A123" t="inlineStr">
        <is>
          <t>Income Statement</t>
        </is>
      </c>
      <c r="B123" t="inlineStr">
        <is>
          <t>Other Non Operating Income Expenses</t>
        </is>
      </c>
      <c r="C123" t="inlineStr">
        <is>
          <t>2021-12-31</t>
        </is>
      </c>
      <c r="D123" s="2" t="n">
        <v>210000000</v>
      </c>
    </row>
    <row r="124">
      <c r="A124" t="inlineStr">
        <is>
          <t>Income Statement</t>
        </is>
      </c>
      <c r="B124" t="inlineStr">
        <is>
          <t>Other Non Operating Income Expenses</t>
        </is>
      </c>
      <c r="C124" t="inlineStr">
        <is>
          <t>2020-12-31</t>
        </is>
      </c>
      <c r="D124" s="2" t="n">
        <v>-34000000</v>
      </c>
    </row>
    <row r="125">
      <c r="A125" t="inlineStr">
        <is>
          <t>Income Statement</t>
        </is>
      </c>
      <c r="B125" t="inlineStr">
        <is>
          <t>Otherunder Preferred Stock Dividend</t>
        </is>
      </c>
      <c r="C125" t="inlineStr">
        <is>
          <t>2020-12-31</t>
        </is>
      </c>
      <c r="D125" s="2" t="n">
        <v>0</v>
      </c>
    </row>
    <row r="126">
      <c r="A126" t="inlineStr">
        <is>
          <t>Income Statement</t>
        </is>
      </c>
      <c r="B126" t="inlineStr">
        <is>
          <t>Pretax Income</t>
        </is>
      </c>
      <c r="C126" t="inlineStr">
        <is>
          <t>2024-12-31</t>
        </is>
      </c>
      <c r="D126" s="2" t="n">
        <v>70663000000</v>
      </c>
    </row>
    <row r="127">
      <c r="A127" t="inlineStr">
        <is>
          <t>Income Statement</t>
        </is>
      </c>
      <c r="B127" t="inlineStr">
        <is>
          <t>Pretax Income</t>
        </is>
      </c>
      <c r="C127" t="inlineStr">
        <is>
          <t>2023-12-31</t>
        </is>
      </c>
      <c r="D127" s="2" t="n">
        <v>47428000000</v>
      </c>
    </row>
    <row r="128">
      <c r="A128" t="inlineStr">
        <is>
          <t>Income Statement</t>
        </is>
      </c>
      <c r="B128" t="inlineStr">
        <is>
          <t>Pretax Income</t>
        </is>
      </c>
      <c r="C128" t="inlineStr">
        <is>
          <t>2022-12-31</t>
        </is>
      </c>
      <c r="D128" s="2" t="n">
        <v>28819000000</v>
      </c>
    </row>
    <row r="129">
      <c r="A129" t="inlineStr">
        <is>
          <t>Income Statement</t>
        </is>
      </c>
      <c r="B129" t="inlineStr">
        <is>
          <t>Pretax Income</t>
        </is>
      </c>
      <c r="C129" t="inlineStr">
        <is>
          <t>2021-12-31</t>
        </is>
      </c>
      <c r="D129" s="2" t="n">
        <v>47284000000</v>
      </c>
    </row>
    <row r="130">
      <c r="A130" t="inlineStr">
        <is>
          <t>Income Statement</t>
        </is>
      </c>
      <c r="B130" t="inlineStr">
        <is>
          <t>Reconciled Cost Of Revenue</t>
        </is>
      </c>
      <c r="C130" t="inlineStr">
        <is>
          <t>2024-12-31</t>
        </is>
      </c>
      <c r="D130" s="2" t="n">
        <v>30161000000</v>
      </c>
    </row>
    <row r="131">
      <c r="A131" t="inlineStr">
        <is>
          <t>Income Statement</t>
        </is>
      </c>
      <c r="B131" t="inlineStr">
        <is>
          <t>Reconciled Cost Of Revenue</t>
        </is>
      </c>
      <c r="C131" t="inlineStr">
        <is>
          <t>2023-12-31</t>
        </is>
      </c>
      <c r="D131" s="2" t="n">
        <v>25959000000</v>
      </c>
    </row>
    <row r="132">
      <c r="A132" t="inlineStr">
        <is>
          <t>Income Statement</t>
        </is>
      </c>
      <c r="B132" t="inlineStr">
        <is>
          <t>Reconciled Cost Of Revenue</t>
        </is>
      </c>
      <c r="C132" t="inlineStr">
        <is>
          <t>2022-12-31</t>
        </is>
      </c>
      <c r="D132" s="2" t="n">
        <v>25249000000</v>
      </c>
    </row>
    <row r="133">
      <c r="A133" t="inlineStr">
        <is>
          <t>Income Statement</t>
        </is>
      </c>
      <c r="B133" t="inlineStr">
        <is>
          <t>Reconciled Cost Of Revenue</t>
        </is>
      </c>
      <c r="C133" t="inlineStr">
        <is>
          <t>2021-12-31</t>
        </is>
      </c>
      <c r="D133" s="2" t="n">
        <v>22649000000</v>
      </c>
    </row>
    <row r="134">
      <c r="A134" t="inlineStr">
        <is>
          <t>Income Statement</t>
        </is>
      </c>
      <c r="B134" t="inlineStr">
        <is>
          <t>Reconciled Depreciation</t>
        </is>
      </c>
      <c r="C134" t="inlineStr">
        <is>
          <t>2024-12-31</t>
        </is>
      </c>
      <c r="D134" s="2" t="n">
        <v>15498000000</v>
      </c>
    </row>
    <row r="135">
      <c r="A135" t="inlineStr">
        <is>
          <t>Income Statement</t>
        </is>
      </c>
      <c r="B135" t="inlineStr">
        <is>
          <t>Reconciled Depreciation</t>
        </is>
      </c>
      <c r="C135" t="inlineStr">
        <is>
          <t>2023-12-31</t>
        </is>
      </c>
      <c r="D135" s="2" t="n">
        <v>11178000000</v>
      </c>
    </row>
    <row r="136">
      <c r="A136" t="inlineStr">
        <is>
          <t>Income Statement</t>
        </is>
      </c>
      <c r="B136" t="inlineStr">
        <is>
          <t>Reconciled Depreciation</t>
        </is>
      </c>
      <c r="C136" t="inlineStr">
        <is>
          <t>2022-12-31</t>
        </is>
      </c>
      <c r="D136" s="2" t="n">
        <v>8686000000</v>
      </c>
    </row>
    <row r="137">
      <c r="A137" t="inlineStr">
        <is>
          <t>Income Statement</t>
        </is>
      </c>
      <c r="B137" t="inlineStr">
        <is>
          <t>Reconciled Depreciation</t>
        </is>
      </c>
      <c r="C137" t="inlineStr">
        <is>
          <t>2021-12-31</t>
        </is>
      </c>
      <c r="D137" s="2" t="n">
        <v>7967000000</v>
      </c>
    </row>
    <row r="138">
      <c r="A138" t="inlineStr">
        <is>
          <t>Income Statement</t>
        </is>
      </c>
      <c r="B138" t="inlineStr">
        <is>
          <t>Research And Development</t>
        </is>
      </c>
      <c r="C138" t="inlineStr">
        <is>
          <t>2024-12-31</t>
        </is>
      </c>
      <c r="D138" s="2" t="n">
        <v>43873000000</v>
      </c>
    </row>
    <row r="139">
      <c r="A139" t="inlineStr">
        <is>
          <t>Income Statement</t>
        </is>
      </c>
      <c r="B139" t="inlineStr">
        <is>
          <t>Research And Development</t>
        </is>
      </c>
      <c r="C139" t="inlineStr">
        <is>
          <t>2023-12-31</t>
        </is>
      </c>
      <c r="D139" s="2" t="n">
        <v>38483000000</v>
      </c>
    </row>
    <row r="140">
      <c r="A140" t="inlineStr">
        <is>
          <t>Income Statement</t>
        </is>
      </c>
      <c r="B140" t="inlineStr">
        <is>
          <t>Research And Development</t>
        </is>
      </c>
      <c r="C140" t="inlineStr">
        <is>
          <t>2022-12-31</t>
        </is>
      </c>
      <c r="D140" s="2" t="n">
        <v>35338000000</v>
      </c>
    </row>
    <row r="141">
      <c r="A141" t="inlineStr">
        <is>
          <t>Income Statement</t>
        </is>
      </c>
      <c r="B141" t="inlineStr">
        <is>
          <t>Research And Development</t>
        </is>
      </c>
      <c r="C141" t="inlineStr">
        <is>
          <t>2021-12-31</t>
        </is>
      </c>
      <c r="D141" s="2" t="n">
        <v>24655000000</v>
      </c>
    </row>
    <row r="142">
      <c r="A142" t="inlineStr">
        <is>
          <t>Income Statement</t>
        </is>
      </c>
      <c r="B142" t="inlineStr">
        <is>
          <t>Selling And Marketing Expense</t>
        </is>
      </c>
      <c r="C142" t="inlineStr">
        <is>
          <t>2024-12-31</t>
        </is>
      </c>
      <c r="D142" s="2" t="n">
        <v>11347000000</v>
      </c>
    </row>
    <row r="143">
      <c r="A143" t="inlineStr">
        <is>
          <t>Income Statement</t>
        </is>
      </c>
      <c r="B143" t="inlineStr">
        <is>
          <t>Selling And Marketing Expense</t>
        </is>
      </c>
      <c r="C143" t="inlineStr">
        <is>
          <t>2023-12-31</t>
        </is>
      </c>
      <c r="D143" s="2" t="n">
        <v>12301000000</v>
      </c>
    </row>
    <row r="144">
      <c r="A144" t="inlineStr">
        <is>
          <t>Income Statement</t>
        </is>
      </c>
      <c r="B144" t="inlineStr">
        <is>
          <t>Selling And Marketing Expense</t>
        </is>
      </c>
      <c r="C144" t="inlineStr">
        <is>
          <t>2022-12-31</t>
        </is>
      </c>
      <c r="D144" s="2" t="n">
        <v>15262000000</v>
      </c>
    </row>
    <row r="145">
      <c r="A145" t="inlineStr">
        <is>
          <t>Income Statement</t>
        </is>
      </c>
      <c r="B145" t="inlineStr">
        <is>
          <t>Selling And Marketing Expense</t>
        </is>
      </c>
      <c r="C145" t="inlineStr">
        <is>
          <t>2021-12-31</t>
        </is>
      </c>
      <c r="D145" s="2" t="n">
        <v>14043000000</v>
      </c>
    </row>
    <row r="146">
      <c r="A146" t="inlineStr">
        <is>
          <t>Income Statement</t>
        </is>
      </c>
      <c r="B146" t="inlineStr">
        <is>
          <t>Selling General And Administration</t>
        </is>
      </c>
      <c r="C146" t="inlineStr">
        <is>
          <t>2024-12-31</t>
        </is>
      </c>
      <c r="D146" s="2" t="n">
        <v>21087000000</v>
      </c>
    </row>
    <row r="147">
      <c r="A147" t="inlineStr">
        <is>
          <t>Income Statement</t>
        </is>
      </c>
      <c r="B147" t="inlineStr">
        <is>
          <t>Selling General And Administration</t>
        </is>
      </c>
      <c r="C147" t="inlineStr">
        <is>
          <t>2023-12-31</t>
        </is>
      </c>
      <c r="D147" s="2" t="n">
        <v>23709000000</v>
      </c>
    </row>
    <row r="148">
      <c r="A148" t="inlineStr">
        <is>
          <t>Income Statement</t>
        </is>
      </c>
      <c r="B148" t="inlineStr">
        <is>
          <t>Selling General And Administration</t>
        </is>
      </c>
      <c r="C148" t="inlineStr">
        <is>
          <t>2022-12-31</t>
        </is>
      </c>
      <c r="D148" s="2" t="n">
        <v>27078000000</v>
      </c>
    </row>
    <row r="149">
      <c r="A149" t="inlineStr">
        <is>
          <t>Income Statement</t>
        </is>
      </c>
      <c r="B149" t="inlineStr">
        <is>
          <t>Selling General And Administration</t>
        </is>
      </c>
      <c r="C149" t="inlineStr">
        <is>
          <t>2021-12-31</t>
        </is>
      </c>
      <c r="D149" s="2" t="n">
        <v>23872000000</v>
      </c>
    </row>
    <row r="150">
      <c r="A150" t="inlineStr">
        <is>
          <t>Income Statement</t>
        </is>
      </c>
      <c r="B150" t="inlineStr">
        <is>
          <t>Special Income Charges</t>
        </is>
      </c>
      <c r="C150" t="inlineStr">
        <is>
          <t>2021-12-31</t>
        </is>
      </c>
      <c r="D150" s="2" t="n">
        <v>0</v>
      </c>
    </row>
    <row r="151">
      <c r="A151" t="inlineStr">
        <is>
          <t>Income Statement</t>
        </is>
      </c>
      <c r="B151" t="inlineStr">
        <is>
          <t>Special Income Charges</t>
        </is>
      </c>
      <c r="C151" t="inlineStr">
        <is>
          <t>2020-12-31</t>
        </is>
      </c>
      <c r="D151" s="2" t="n">
        <v>0</v>
      </c>
    </row>
    <row r="152">
      <c r="A152" t="inlineStr">
        <is>
          <t>Income Statement</t>
        </is>
      </c>
      <c r="B152" t="inlineStr">
        <is>
          <t>Tax Effect Of Unusual Items</t>
        </is>
      </c>
      <c r="C152" t="inlineStr">
        <is>
          <t>2024-12-31</t>
        </is>
      </c>
      <c r="D152" s="2" t="n">
        <v>-81420000</v>
      </c>
    </row>
    <row r="153">
      <c r="A153" t="inlineStr">
        <is>
          <t>Income Statement</t>
        </is>
      </c>
      <c r="B153" t="inlineStr">
        <is>
          <t>Tax Effect Of Unusual Items</t>
        </is>
      </c>
      <c r="C153" t="inlineStr">
        <is>
          <t>2023-12-31</t>
        </is>
      </c>
      <c r="D153" s="2" t="n">
        <v>-64416000</v>
      </c>
    </row>
    <row r="154">
      <c r="A154" t="inlineStr">
        <is>
          <t>Income Statement</t>
        </is>
      </c>
      <c r="B154" t="inlineStr">
        <is>
          <t>Tax Effect Of Unusual Items</t>
        </is>
      </c>
      <c r="C154" t="inlineStr">
        <is>
          <t>2022-12-31</t>
        </is>
      </c>
      <c r="D154" s="2" t="n">
        <v>-15795000</v>
      </c>
    </row>
    <row r="155">
      <c r="A155" t="inlineStr">
        <is>
          <t>Income Statement</t>
        </is>
      </c>
      <c r="B155" t="inlineStr">
        <is>
          <t>Tax Effect Of Unusual Items</t>
        </is>
      </c>
      <c r="C155" t="inlineStr">
        <is>
          <t>2021-12-31</t>
        </is>
      </c>
      <c r="D155" s="2" t="n">
        <v>-23380000</v>
      </c>
    </row>
    <row r="156">
      <c r="A156" t="inlineStr">
        <is>
          <t>Income Statement</t>
        </is>
      </c>
      <c r="B156" t="inlineStr">
        <is>
          <t>Tax Provision</t>
        </is>
      </c>
      <c r="C156" t="inlineStr">
        <is>
          <t>2024-12-31</t>
        </is>
      </c>
      <c r="D156" s="2" t="n">
        <v>8303000000</v>
      </c>
    </row>
    <row r="157">
      <c r="A157" t="inlineStr">
        <is>
          <t>Income Statement</t>
        </is>
      </c>
      <c r="B157" t="inlineStr">
        <is>
          <t>Tax Provision</t>
        </is>
      </c>
      <c r="C157" t="inlineStr">
        <is>
          <t>2023-12-31</t>
        </is>
      </c>
      <c r="D157" s="2" t="n">
        <v>8330000000</v>
      </c>
    </row>
    <row r="158">
      <c r="A158" t="inlineStr">
        <is>
          <t>Income Statement</t>
        </is>
      </c>
      <c r="B158" t="inlineStr">
        <is>
          <t>Tax Provision</t>
        </is>
      </c>
      <c r="C158" t="inlineStr">
        <is>
          <t>2022-12-31</t>
        </is>
      </c>
      <c r="D158" s="2" t="n">
        <v>5619000000</v>
      </c>
    </row>
    <row r="159">
      <c r="A159" t="inlineStr">
        <is>
          <t>Income Statement</t>
        </is>
      </c>
      <c r="B159" t="inlineStr">
        <is>
          <t>Tax Provision</t>
        </is>
      </c>
      <c r="C159" t="inlineStr">
        <is>
          <t>2021-12-31</t>
        </is>
      </c>
      <c r="D159" s="2" t="n">
        <v>7914000000</v>
      </c>
    </row>
    <row r="160">
      <c r="A160" t="inlineStr">
        <is>
          <t>Income Statement</t>
        </is>
      </c>
      <c r="B160" t="inlineStr">
        <is>
          <t>Tax Rate For Calcs</t>
        </is>
      </c>
      <c r="C160" t="inlineStr">
        <is>
          <t>2024-12-31</t>
        </is>
      </c>
      <c r="D160" s="2" t="n">
        <v>0.118</v>
      </c>
    </row>
    <row r="161">
      <c r="A161" t="inlineStr">
        <is>
          <t>Income Statement</t>
        </is>
      </c>
      <c r="B161" t="inlineStr">
        <is>
          <t>Tax Rate For Calcs</t>
        </is>
      </c>
      <c r="C161" t="inlineStr">
        <is>
          <t>2023-12-31</t>
        </is>
      </c>
      <c r="D161" s="2" t="n">
        <v>0.176</v>
      </c>
    </row>
    <row r="162">
      <c r="A162" t="inlineStr">
        <is>
          <t>Income Statement</t>
        </is>
      </c>
      <c r="B162" t="inlineStr">
        <is>
          <t>Tax Rate For Calcs</t>
        </is>
      </c>
      <c r="C162" t="inlineStr">
        <is>
          <t>2022-12-31</t>
        </is>
      </c>
      <c r="D162" s="2" t="n">
        <v>0.195</v>
      </c>
    </row>
    <row r="163">
      <c r="A163" t="inlineStr">
        <is>
          <t>Income Statement</t>
        </is>
      </c>
      <c r="B163" t="inlineStr">
        <is>
          <t>Tax Rate For Calcs</t>
        </is>
      </c>
      <c r="C163" t="inlineStr">
        <is>
          <t>2021-12-31</t>
        </is>
      </c>
      <c r="D163" s="2" t="n">
        <v>0.167</v>
      </c>
    </row>
    <row r="164">
      <c r="A164" t="inlineStr">
        <is>
          <t>Income Statement</t>
        </is>
      </c>
      <c r="B164" t="inlineStr">
        <is>
          <t>Total Expenses</t>
        </is>
      </c>
      <c r="C164" t="inlineStr">
        <is>
          <t>2024-12-31</t>
        </is>
      </c>
      <c r="D164" s="2" t="n">
        <v>95121000000</v>
      </c>
    </row>
    <row r="165">
      <c r="A165" t="inlineStr">
        <is>
          <t>Income Statement</t>
        </is>
      </c>
      <c r="B165" t="inlineStr">
        <is>
          <t>Total Expenses</t>
        </is>
      </c>
      <c r="C165" t="inlineStr">
        <is>
          <t>2023-12-31</t>
        </is>
      </c>
      <c r="D165" s="2" t="n">
        <v>88151000000</v>
      </c>
    </row>
    <row r="166">
      <c r="A166" t="inlineStr">
        <is>
          <t>Income Statement</t>
        </is>
      </c>
      <c r="B166" t="inlineStr">
        <is>
          <t>Total Expenses</t>
        </is>
      </c>
      <c r="C166" t="inlineStr">
        <is>
          <t>2022-12-31</t>
        </is>
      </c>
      <c r="D166" s="2" t="n">
        <v>87665000000</v>
      </c>
    </row>
    <row r="167">
      <c r="A167" t="inlineStr">
        <is>
          <t>Income Statement</t>
        </is>
      </c>
      <c r="B167" t="inlineStr">
        <is>
          <t>Total Expenses</t>
        </is>
      </c>
      <c r="C167" t="inlineStr">
        <is>
          <t>2021-12-31</t>
        </is>
      </c>
      <c r="D167" s="2" t="n">
        <v>71176000000</v>
      </c>
    </row>
    <row r="168">
      <c r="A168" t="inlineStr">
        <is>
          <t>Income Statement</t>
        </is>
      </c>
      <c r="B168" t="inlineStr">
        <is>
          <t>Total Operating Income As Reported</t>
        </is>
      </c>
      <c r="C168" t="inlineStr">
        <is>
          <t>2024-12-31</t>
        </is>
      </c>
      <c r="D168" s="2" t="n">
        <v>69380000000</v>
      </c>
    </row>
    <row r="169">
      <c r="A169" t="inlineStr">
        <is>
          <t>Income Statement</t>
        </is>
      </c>
      <c r="B169" t="inlineStr">
        <is>
          <t>Total Operating Income As Reported</t>
        </is>
      </c>
      <c r="C169" t="inlineStr">
        <is>
          <t>2023-12-31</t>
        </is>
      </c>
      <c r="D169" s="2" t="n">
        <v>46751000000</v>
      </c>
    </row>
    <row r="170">
      <c r="A170" t="inlineStr">
        <is>
          <t>Income Statement</t>
        </is>
      </c>
      <c r="B170" t="inlineStr">
        <is>
          <t>Total Operating Income As Reported</t>
        </is>
      </c>
      <c r="C170" t="inlineStr">
        <is>
          <t>2022-12-31</t>
        </is>
      </c>
      <c r="D170" s="2" t="n">
        <v>28944000000</v>
      </c>
    </row>
    <row r="171">
      <c r="A171" t="inlineStr">
        <is>
          <t>Income Statement</t>
        </is>
      </c>
      <c r="B171" t="inlineStr">
        <is>
          <t>Total Operating Income As Reported</t>
        </is>
      </c>
      <c r="C171" t="inlineStr">
        <is>
          <t>2021-12-31</t>
        </is>
      </c>
      <c r="D171" s="2" t="n">
        <v>46753000000</v>
      </c>
    </row>
    <row r="172">
      <c r="A172" t="inlineStr">
        <is>
          <t>Income Statement</t>
        </is>
      </c>
      <c r="B172" t="inlineStr">
        <is>
          <t>Total Other Finance Cost</t>
        </is>
      </c>
      <c r="C172" t="inlineStr">
        <is>
          <t>2024-12-31</t>
        </is>
      </c>
      <c r="D172" s="2" t="n">
        <v>-171000000</v>
      </c>
    </row>
    <row r="173">
      <c r="A173" t="inlineStr">
        <is>
          <t>Income Statement</t>
        </is>
      </c>
      <c r="B173" t="inlineStr">
        <is>
          <t>Total Other Finance Cost</t>
        </is>
      </c>
      <c r="C173" t="inlineStr">
        <is>
          <t>2023-12-31</t>
        </is>
      </c>
      <c r="D173" s="2" t="n">
        <v>150000000</v>
      </c>
    </row>
    <row r="174">
      <c r="A174" t="inlineStr">
        <is>
          <t>Income Statement</t>
        </is>
      </c>
      <c r="B174" t="inlineStr">
        <is>
          <t>Total Other Finance Cost</t>
        </is>
      </c>
      <c r="C174" t="inlineStr">
        <is>
          <t>2022-12-31</t>
        </is>
      </c>
      <c r="D174" s="2" t="n">
        <v>320000000</v>
      </c>
    </row>
    <row r="175">
      <c r="A175" t="inlineStr">
        <is>
          <t>Income Statement</t>
        </is>
      </c>
      <c r="B175" t="inlineStr">
        <is>
          <t>Total Other Finance Cost</t>
        </is>
      </c>
      <c r="C175" t="inlineStr">
        <is>
          <t>2021-12-31</t>
        </is>
      </c>
      <c r="D175" s="2" t="n">
        <v>-210000000</v>
      </c>
    </row>
    <row r="176">
      <c r="A176" t="inlineStr">
        <is>
          <t>Income Statement</t>
        </is>
      </c>
      <c r="B176" t="inlineStr">
        <is>
          <t>Total Revenue</t>
        </is>
      </c>
      <c r="C176" t="inlineStr">
        <is>
          <t>2024-12-31</t>
        </is>
      </c>
      <c r="D176" s="2" t="n">
        <v>164501000000</v>
      </c>
    </row>
    <row r="177">
      <c r="A177" t="inlineStr">
        <is>
          <t>Income Statement</t>
        </is>
      </c>
      <c r="B177" t="inlineStr">
        <is>
          <t>Total Revenue</t>
        </is>
      </c>
      <c r="C177" t="inlineStr">
        <is>
          <t>2023-12-31</t>
        </is>
      </c>
      <c r="D177" s="2" t="n">
        <v>134902000000</v>
      </c>
    </row>
    <row r="178">
      <c r="A178" t="inlineStr">
        <is>
          <t>Income Statement</t>
        </is>
      </c>
      <c r="B178" t="inlineStr">
        <is>
          <t>Total Revenue</t>
        </is>
      </c>
      <c r="C178" t="inlineStr">
        <is>
          <t>2022-12-31</t>
        </is>
      </c>
      <c r="D178" s="2" t="n">
        <v>116609000000</v>
      </c>
    </row>
    <row r="179">
      <c r="A179" t="inlineStr">
        <is>
          <t>Income Statement</t>
        </is>
      </c>
      <c r="B179" t="inlineStr">
        <is>
          <t>Total Revenue</t>
        </is>
      </c>
      <c r="C179" t="inlineStr">
        <is>
          <t>2021-12-31</t>
        </is>
      </c>
      <c r="D179" s="2" t="n">
        <v>117929000000</v>
      </c>
    </row>
    <row r="180">
      <c r="A180" t="inlineStr">
        <is>
          <t>Income Statement</t>
        </is>
      </c>
      <c r="B180" t="inlineStr">
        <is>
          <t>Total Unusual Items</t>
        </is>
      </c>
      <c r="C180" t="inlineStr">
        <is>
          <t>2024-12-31</t>
        </is>
      </c>
      <c r="D180" s="2" t="n">
        <v>-690000000</v>
      </c>
    </row>
    <row r="181">
      <c r="A181" t="inlineStr">
        <is>
          <t>Income Statement</t>
        </is>
      </c>
      <c r="B181" t="inlineStr">
        <is>
          <t>Total Unusual Items</t>
        </is>
      </c>
      <c r="C181" t="inlineStr">
        <is>
          <t>2023-12-31</t>
        </is>
      </c>
      <c r="D181" s="2" t="n">
        <v>-366000000</v>
      </c>
    </row>
    <row r="182">
      <c r="A182" t="inlineStr">
        <is>
          <t>Income Statement</t>
        </is>
      </c>
      <c r="B182" t="inlineStr">
        <is>
          <t>Total Unusual Items</t>
        </is>
      </c>
      <c r="C182" t="inlineStr">
        <is>
          <t>2022-12-31</t>
        </is>
      </c>
      <c r="D182" s="2" t="n">
        <v>-81000000</v>
      </c>
    </row>
    <row r="183">
      <c r="A183" t="inlineStr">
        <is>
          <t>Income Statement</t>
        </is>
      </c>
      <c r="B183" t="inlineStr">
        <is>
          <t>Total Unusual Items</t>
        </is>
      </c>
      <c r="C183" t="inlineStr">
        <is>
          <t>2021-12-31</t>
        </is>
      </c>
      <c r="D183" s="2" t="n">
        <v>-140000000</v>
      </c>
    </row>
    <row r="184">
      <c r="A184" t="inlineStr">
        <is>
          <t>Income Statement</t>
        </is>
      </c>
      <c r="B184" t="inlineStr">
        <is>
          <t>Total Unusual Items Excluding Goodwill</t>
        </is>
      </c>
      <c r="C184" t="inlineStr">
        <is>
          <t>2024-12-31</t>
        </is>
      </c>
      <c r="D184" s="2" t="n">
        <v>-690000000</v>
      </c>
    </row>
    <row r="185">
      <c r="A185" t="inlineStr">
        <is>
          <t>Income Statement</t>
        </is>
      </c>
      <c r="B185" t="inlineStr">
        <is>
          <t>Total Unusual Items Excluding Goodwill</t>
        </is>
      </c>
      <c r="C185" t="inlineStr">
        <is>
          <t>2023-12-31</t>
        </is>
      </c>
      <c r="D185" s="2" t="n">
        <v>-366000000</v>
      </c>
    </row>
    <row r="186">
      <c r="A186" t="inlineStr">
        <is>
          <t>Income Statement</t>
        </is>
      </c>
      <c r="B186" t="inlineStr">
        <is>
          <t>Total Unusual Items Excluding Goodwill</t>
        </is>
      </c>
      <c r="C186" t="inlineStr">
        <is>
          <t>2022-12-31</t>
        </is>
      </c>
      <c r="D186" s="2" t="n">
        <v>-81000000</v>
      </c>
    </row>
    <row r="187">
      <c r="A187" t="inlineStr">
        <is>
          <t>Income Statement</t>
        </is>
      </c>
      <c r="B187" t="inlineStr">
        <is>
          <t>Total Unusual Items Excluding Goodwill</t>
        </is>
      </c>
      <c r="C187" t="inlineStr">
        <is>
          <t>2021-12-31</t>
        </is>
      </c>
      <c r="D187" s="2" t="n">
        <v>-140000000</v>
      </c>
    </row>
    <row r="188">
      <c r="A188" t="inlineStr">
        <is>
          <t>Balance Sheet</t>
        </is>
      </c>
      <c r="B188" t="inlineStr">
        <is>
          <t>Accounts Payable</t>
        </is>
      </c>
      <c r="C188" t="inlineStr">
        <is>
          <t>2024-12-31</t>
        </is>
      </c>
      <c r="D188" s="2" t="n">
        <v>7687000000</v>
      </c>
    </row>
    <row r="189">
      <c r="A189" t="inlineStr">
        <is>
          <t>Balance Sheet</t>
        </is>
      </c>
      <c r="B189" t="inlineStr">
        <is>
          <t>Accounts Payable</t>
        </is>
      </c>
      <c r="C189" t="inlineStr">
        <is>
          <t>2023-12-31</t>
        </is>
      </c>
      <c r="D189" s="2" t="n">
        <v>4849000000</v>
      </c>
    </row>
    <row r="190">
      <c r="A190" t="inlineStr">
        <is>
          <t>Balance Sheet</t>
        </is>
      </c>
      <c r="B190" t="inlineStr">
        <is>
          <t>Accounts Payable</t>
        </is>
      </c>
      <c r="C190" t="inlineStr">
        <is>
          <t>2022-12-31</t>
        </is>
      </c>
      <c r="D190" s="2" t="n">
        <v>4990000000</v>
      </c>
    </row>
    <row r="191">
      <c r="A191" t="inlineStr">
        <is>
          <t>Balance Sheet</t>
        </is>
      </c>
      <c r="B191" t="inlineStr">
        <is>
          <t>Accounts Payable</t>
        </is>
      </c>
      <c r="C191" t="inlineStr">
        <is>
          <t>2021-12-31</t>
        </is>
      </c>
      <c r="D191" s="2" t="n">
        <v>4083000000</v>
      </c>
    </row>
    <row r="192">
      <c r="A192" t="inlineStr">
        <is>
          <t>Balance Sheet</t>
        </is>
      </c>
      <c r="B192" t="inlineStr">
        <is>
          <t>Accounts Receivable</t>
        </is>
      </c>
      <c r="C192" t="inlineStr">
        <is>
          <t>2024-12-31</t>
        </is>
      </c>
      <c r="D192" s="2" t="n">
        <v>16994000000</v>
      </c>
    </row>
    <row r="193">
      <c r="A193" t="inlineStr">
        <is>
          <t>Balance Sheet</t>
        </is>
      </c>
      <c r="B193" t="inlineStr">
        <is>
          <t>Accounts Receivable</t>
        </is>
      </c>
      <c r="C193" t="inlineStr">
        <is>
          <t>2023-12-31</t>
        </is>
      </c>
      <c r="D193" s="2" t="n">
        <v>16169000000</v>
      </c>
    </row>
    <row r="194">
      <c r="A194" t="inlineStr">
        <is>
          <t>Balance Sheet</t>
        </is>
      </c>
      <c r="B194" t="inlineStr">
        <is>
          <t>Accounts Receivable</t>
        </is>
      </c>
      <c r="C194" t="inlineStr">
        <is>
          <t>2022-12-31</t>
        </is>
      </c>
      <c r="D194" s="2" t="n">
        <v>13466000000</v>
      </c>
    </row>
    <row r="195">
      <c r="A195" t="inlineStr">
        <is>
          <t>Balance Sheet</t>
        </is>
      </c>
      <c r="B195" t="inlineStr">
        <is>
          <t>Accounts Receivable</t>
        </is>
      </c>
      <c r="C195" t="inlineStr">
        <is>
          <t>2021-12-31</t>
        </is>
      </c>
      <c r="D195" s="2" t="n">
        <v>14039000000</v>
      </c>
    </row>
    <row r="196">
      <c r="A196" t="inlineStr">
        <is>
          <t>Balance Sheet</t>
        </is>
      </c>
      <c r="B196" t="inlineStr">
        <is>
          <t>Accumulated Depreciation</t>
        </is>
      </c>
      <c r="C196" t="inlineStr">
        <is>
          <t>2024-12-31</t>
        </is>
      </c>
      <c r="D196" s="2" t="n">
        <v>-43317000000</v>
      </c>
    </row>
    <row r="197">
      <c r="A197" t="inlineStr">
        <is>
          <t>Balance Sheet</t>
        </is>
      </c>
      <c r="B197" t="inlineStr">
        <is>
          <t>Accumulated Depreciation</t>
        </is>
      </c>
      <c r="C197" t="inlineStr">
        <is>
          <t>2023-12-31</t>
        </is>
      </c>
      <c r="D197" s="2" t="n">
        <v>-33134000000</v>
      </c>
    </row>
    <row r="198">
      <c r="A198" t="inlineStr">
        <is>
          <t>Balance Sheet</t>
        </is>
      </c>
      <c r="B198" t="inlineStr">
        <is>
          <t>Accumulated Depreciation</t>
        </is>
      </c>
      <c r="C198" t="inlineStr">
        <is>
          <t>2022-12-31</t>
        </is>
      </c>
      <c r="D198" s="2" t="n">
        <v>-24975000000</v>
      </c>
    </row>
    <row r="199">
      <c r="A199" t="inlineStr">
        <is>
          <t>Balance Sheet</t>
        </is>
      </c>
      <c r="B199" t="inlineStr">
        <is>
          <t>Accumulated Depreciation</t>
        </is>
      </c>
      <c r="C199" t="inlineStr">
        <is>
          <t>2021-12-31</t>
        </is>
      </c>
      <c r="D199" s="2" t="n">
        <v>-20080000000</v>
      </c>
    </row>
    <row r="200">
      <c r="A200" t="inlineStr">
        <is>
          <t>Balance Sheet</t>
        </is>
      </c>
      <c r="B200" t="inlineStr">
        <is>
          <t>Additional Paid In Capital</t>
        </is>
      </c>
      <c r="C200" t="inlineStr">
        <is>
          <t>2024-12-31</t>
        </is>
      </c>
      <c r="D200" s="2" t="n">
        <v>83228000000</v>
      </c>
    </row>
    <row r="201">
      <c r="A201" t="inlineStr">
        <is>
          <t>Balance Sheet</t>
        </is>
      </c>
      <c r="B201" t="inlineStr">
        <is>
          <t>Additional Paid In Capital</t>
        </is>
      </c>
      <c r="C201" t="inlineStr">
        <is>
          <t>2023-12-31</t>
        </is>
      </c>
      <c r="D201" s="2" t="n">
        <v>73253000000</v>
      </c>
    </row>
    <row r="202">
      <c r="A202" t="inlineStr">
        <is>
          <t>Balance Sheet</t>
        </is>
      </c>
      <c r="B202" t="inlineStr">
        <is>
          <t>Additional Paid In Capital</t>
        </is>
      </c>
      <c r="C202" t="inlineStr">
        <is>
          <t>2022-12-31</t>
        </is>
      </c>
      <c r="D202" s="2" t="n">
        <v>64444000000</v>
      </c>
    </row>
    <row r="203">
      <c r="A203" t="inlineStr">
        <is>
          <t>Balance Sheet</t>
        </is>
      </c>
      <c r="B203" t="inlineStr">
        <is>
          <t>Additional Paid In Capital</t>
        </is>
      </c>
      <c r="C203" t="inlineStr">
        <is>
          <t>2021-12-31</t>
        </is>
      </c>
      <c r="D203" s="2" t="n">
        <v>55811000000</v>
      </c>
    </row>
    <row r="204">
      <c r="A204" t="inlineStr">
        <is>
          <t>Balance Sheet</t>
        </is>
      </c>
      <c r="B204" t="inlineStr">
        <is>
          <t>Allowance For Doubtful Accounts Receivable</t>
        </is>
      </c>
      <c r="C204" t="inlineStr">
        <is>
          <t>2020-12-31</t>
        </is>
      </c>
      <c r="D204" s="2" t="n">
        <v>-114000000</v>
      </c>
    </row>
    <row r="205">
      <c r="A205" t="inlineStr">
        <is>
          <t>Balance Sheet</t>
        </is>
      </c>
      <c r="B205" t="inlineStr">
        <is>
          <t>Available For Sale Securities</t>
        </is>
      </c>
      <c r="C205" t="inlineStr">
        <is>
          <t>2024-12-31</t>
        </is>
      </c>
      <c r="D205" s="2" t="n">
        <v>6070000000</v>
      </c>
    </row>
    <row r="206">
      <c r="A206" t="inlineStr">
        <is>
          <t>Balance Sheet</t>
        </is>
      </c>
      <c r="B206" t="inlineStr">
        <is>
          <t>Available For Sale Securities</t>
        </is>
      </c>
      <c r="C206" t="inlineStr">
        <is>
          <t>2023-12-31</t>
        </is>
      </c>
      <c r="D206" s="2" t="n">
        <v>6141000000</v>
      </c>
    </row>
    <row r="207">
      <c r="A207" t="inlineStr">
        <is>
          <t>Balance Sheet</t>
        </is>
      </c>
      <c r="B207" t="inlineStr">
        <is>
          <t>Available For Sale Securities</t>
        </is>
      </c>
      <c r="C207" t="inlineStr">
        <is>
          <t>2022-12-31</t>
        </is>
      </c>
      <c r="D207" s="2" t="n">
        <v>6201000000</v>
      </c>
    </row>
    <row r="208">
      <c r="A208" t="inlineStr">
        <is>
          <t>Balance Sheet</t>
        </is>
      </c>
      <c r="B208" t="inlineStr">
        <is>
          <t>Available For Sale Securities</t>
        </is>
      </c>
      <c r="C208" t="inlineStr">
        <is>
          <t>2021-12-31</t>
        </is>
      </c>
      <c r="D208" s="2" t="n">
        <v>6775000000</v>
      </c>
    </row>
    <row r="209">
      <c r="A209" t="inlineStr">
        <is>
          <t>Balance Sheet</t>
        </is>
      </c>
      <c r="B209" t="inlineStr">
        <is>
          <t>Buildings And Improvements</t>
        </is>
      </c>
      <c r="C209" t="inlineStr">
        <is>
          <t>2024-12-31</t>
        </is>
      </c>
      <c r="D209" s="2" t="n">
        <v>47076000000</v>
      </c>
    </row>
    <row r="210">
      <c r="A210" t="inlineStr">
        <is>
          <t>Balance Sheet</t>
        </is>
      </c>
      <c r="B210" t="inlineStr">
        <is>
          <t>Buildings And Improvements</t>
        </is>
      </c>
      <c r="C210" t="inlineStr">
        <is>
          <t>2023-12-31</t>
        </is>
      </c>
      <c r="D210" s="2" t="n">
        <v>37961000000</v>
      </c>
    </row>
    <row r="211">
      <c r="A211" t="inlineStr">
        <is>
          <t>Balance Sheet</t>
        </is>
      </c>
      <c r="B211" t="inlineStr">
        <is>
          <t>Buildings And Improvements</t>
        </is>
      </c>
      <c r="C211" t="inlineStr">
        <is>
          <t>2022-12-31</t>
        </is>
      </c>
      <c r="D211" s="2" t="n">
        <v>27720000000</v>
      </c>
    </row>
    <row r="212">
      <c r="A212" t="inlineStr">
        <is>
          <t>Balance Sheet</t>
        </is>
      </c>
      <c r="B212" t="inlineStr">
        <is>
          <t>Buildings And Improvements</t>
        </is>
      </c>
      <c r="C212" t="inlineStr">
        <is>
          <t>2021-12-31</t>
        </is>
      </c>
      <c r="D212" s="2" t="n">
        <v>22531000000</v>
      </c>
    </row>
    <row r="213">
      <c r="A213" t="inlineStr">
        <is>
          <t>Balance Sheet</t>
        </is>
      </c>
      <c r="B213" t="inlineStr">
        <is>
          <t>Capital Lease Obligations</t>
        </is>
      </c>
      <c r="C213" t="inlineStr">
        <is>
          <t>2024-12-31</t>
        </is>
      </c>
      <c r="D213" s="2" t="n">
        <v>20234000000</v>
      </c>
    </row>
    <row r="214">
      <c r="A214" t="inlineStr">
        <is>
          <t>Balance Sheet</t>
        </is>
      </c>
      <c r="B214" t="inlineStr">
        <is>
          <t>Capital Lease Obligations</t>
        </is>
      </c>
      <c r="C214" t="inlineStr">
        <is>
          <t>2023-12-31</t>
        </is>
      </c>
      <c r="D214" s="2" t="n">
        <v>18849000000</v>
      </c>
    </row>
    <row r="215">
      <c r="A215" t="inlineStr">
        <is>
          <t>Balance Sheet</t>
        </is>
      </c>
      <c r="B215" t="inlineStr">
        <is>
          <t>Capital Lease Obligations</t>
        </is>
      </c>
      <c r="C215" t="inlineStr">
        <is>
          <t>2022-12-31</t>
        </is>
      </c>
      <c r="D215" s="2" t="n">
        <v>16668000000</v>
      </c>
    </row>
    <row r="216">
      <c r="A216" t="inlineStr">
        <is>
          <t>Balance Sheet</t>
        </is>
      </c>
      <c r="B216" t="inlineStr">
        <is>
          <t>Capital Lease Obligations</t>
        </is>
      </c>
      <c r="C216" t="inlineStr">
        <is>
          <t>2021-12-31</t>
        </is>
      </c>
      <c r="D216" s="2" t="n">
        <v>13873000000</v>
      </c>
    </row>
    <row r="217">
      <c r="A217" t="inlineStr">
        <is>
          <t>Balance Sheet</t>
        </is>
      </c>
      <c r="B217" t="inlineStr">
        <is>
          <t>Capital Stock</t>
        </is>
      </c>
      <c r="C217" t="inlineStr">
        <is>
          <t>2024-12-31</t>
        </is>
      </c>
      <c r="D217" s="2" t="n">
        <v>0</v>
      </c>
    </row>
    <row r="218">
      <c r="A218" t="inlineStr">
        <is>
          <t>Balance Sheet</t>
        </is>
      </c>
      <c r="B218" t="inlineStr">
        <is>
          <t>Capital Stock</t>
        </is>
      </c>
      <c r="C218" t="inlineStr">
        <is>
          <t>2023-12-31</t>
        </is>
      </c>
      <c r="D218" s="2" t="n">
        <v>0</v>
      </c>
    </row>
    <row r="219">
      <c r="A219" t="inlineStr">
        <is>
          <t>Balance Sheet</t>
        </is>
      </c>
      <c r="B219" t="inlineStr">
        <is>
          <t>Capital Stock</t>
        </is>
      </c>
      <c r="C219" t="inlineStr">
        <is>
          <t>2022-12-31</t>
        </is>
      </c>
      <c r="D219" s="2" t="n">
        <v>0</v>
      </c>
    </row>
    <row r="220">
      <c r="A220" t="inlineStr">
        <is>
          <t>Balance Sheet</t>
        </is>
      </c>
      <c r="B220" t="inlineStr">
        <is>
          <t>Capital Stock</t>
        </is>
      </c>
      <c r="C220" t="inlineStr">
        <is>
          <t>2021-12-31</t>
        </is>
      </c>
      <c r="D220" s="2" t="n">
        <v>0</v>
      </c>
    </row>
    <row r="221">
      <c r="A221" t="inlineStr">
        <is>
          <t>Balance Sheet</t>
        </is>
      </c>
      <c r="B221" t="inlineStr">
        <is>
          <t>Cash And Cash Equivalents</t>
        </is>
      </c>
      <c r="C221" t="inlineStr">
        <is>
          <t>2024-12-31</t>
        </is>
      </c>
      <c r="D221" s="2" t="n">
        <v>43889000000</v>
      </c>
    </row>
    <row r="222">
      <c r="A222" t="inlineStr">
        <is>
          <t>Balance Sheet</t>
        </is>
      </c>
      <c r="B222" t="inlineStr">
        <is>
          <t>Cash And Cash Equivalents</t>
        </is>
      </c>
      <c r="C222" t="inlineStr">
        <is>
          <t>2023-12-31</t>
        </is>
      </c>
      <c r="D222" s="2" t="n">
        <v>41862000000</v>
      </c>
    </row>
    <row r="223">
      <c r="A223" t="inlineStr">
        <is>
          <t>Balance Sheet</t>
        </is>
      </c>
      <c r="B223" t="inlineStr">
        <is>
          <t>Cash And Cash Equivalents</t>
        </is>
      </c>
      <c r="C223" t="inlineStr">
        <is>
          <t>2022-12-31</t>
        </is>
      </c>
      <c r="D223" s="2" t="n">
        <v>14681000000</v>
      </c>
    </row>
    <row r="224">
      <c r="A224" t="inlineStr">
        <is>
          <t>Balance Sheet</t>
        </is>
      </c>
      <c r="B224" t="inlineStr">
        <is>
          <t>Cash And Cash Equivalents</t>
        </is>
      </c>
      <c r="C224" t="inlineStr">
        <is>
          <t>2021-12-31</t>
        </is>
      </c>
      <c r="D224" s="2" t="n">
        <v>16601000000</v>
      </c>
    </row>
    <row r="225">
      <c r="A225" t="inlineStr">
        <is>
          <t>Balance Sheet</t>
        </is>
      </c>
      <c r="B225" t="inlineStr">
        <is>
          <t>Cash Cash Equivalents And Short Term Investments</t>
        </is>
      </c>
      <c r="C225" t="inlineStr">
        <is>
          <t>2024-12-31</t>
        </is>
      </c>
      <c r="D225" s="2" t="n">
        <v>77815000000</v>
      </c>
    </row>
    <row r="226">
      <c r="A226" t="inlineStr">
        <is>
          <t>Balance Sheet</t>
        </is>
      </c>
      <c r="B226" t="inlineStr">
        <is>
          <t>Cash Cash Equivalents And Short Term Investments</t>
        </is>
      </c>
      <c r="C226" t="inlineStr">
        <is>
          <t>2023-12-31</t>
        </is>
      </c>
      <c r="D226" s="2" t="n">
        <v>65403000000</v>
      </c>
    </row>
    <row r="227">
      <c r="A227" t="inlineStr">
        <is>
          <t>Balance Sheet</t>
        </is>
      </c>
      <c r="B227" t="inlineStr">
        <is>
          <t>Cash Cash Equivalents And Short Term Investments</t>
        </is>
      </c>
      <c r="C227" t="inlineStr">
        <is>
          <t>2022-12-31</t>
        </is>
      </c>
      <c r="D227" s="2" t="n">
        <v>40738000000</v>
      </c>
    </row>
    <row r="228">
      <c r="A228" t="inlineStr">
        <is>
          <t>Balance Sheet</t>
        </is>
      </c>
      <c r="B228" t="inlineStr">
        <is>
          <t>Cash Cash Equivalents And Short Term Investments</t>
        </is>
      </c>
      <c r="C228" t="inlineStr">
        <is>
          <t>2021-12-31</t>
        </is>
      </c>
      <c r="D228" s="2" t="n">
        <v>47998000000</v>
      </c>
    </row>
    <row r="229">
      <c r="A229" t="inlineStr">
        <is>
          <t>Balance Sheet</t>
        </is>
      </c>
      <c r="B229" t="inlineStr">
        <is>
          <t>Cash Equivalents</t>
        </is>
      </c>
      <c r="C229" t="inlineStr">
        <is>
          <t>2024-12-31</t>
        </is>
      </c>
      <c r="D229" s="2" t="n">
        <v>36671000000</v>
      </c>
    </row>
    <row r="230">
      <c r="A230" t="inlineStr">
        <is>
          <t>Balance Sheet</t>
        </is>
      </c>
      <c r="B230" t="inlineStr">
        <is>
          <t>Cash Equivalents</t>
        </is>
      </c>
      <c r="C230" t="inlineStr">
        <is>
          <t>2023-12-31</t>
        </is>
      </c>
      <c r="D230" s="2" t="n">
        <v>35597000000</v>
      </c>
    </row>
    <row r="231">
      <c r="A231" t="inlineStr">
        <is>
          <t>Balance Sheet</t>
        </is>
      </c>
      <c r="B231" t="inlineStr">
        <is>
          <t>Cash Equivalents</t>
        </is>
      </c>
      <c r="C231" t="inlineStr">
        <is>
          <t>2022-12-31</t>
        </is>
      </c>
      <c r="D231" s="2" t="n">
        <v>8505000000</v>
      </c>
    </row>
    <row r="232">
      <c r="A232" t="inlineStr">
        <is>
          <t>Balance Sheet</t>
        </is>
      </c>
      <c r="B232" t="inlineStr">
        <is>
          <t>Cash Equivalents</t>
        </is>
      </c>
      <c r="C232" t="inlineStr">
        <is>
          <t>2021-12-31</t>
        </is>
      </c>
      <c r="D232" s="2" t="n">
        <v>9293000000</v>
      </c>
    </row>
    <row r="233">
      <c r="A233" t="inlineStr">
        <is>
          <t>Balance Sheet</t>
        </is>
      </c>
      <c r="B233" t="inlineStr">
        <is>
          <t>Cash Financial</t>
        </is>
      </c>
      <c r="C233" t="inlineStr">
        <is>
          <t>2024-12-31</t>
        </is>
      </c>
      <c r="D233" s="2" t="n">
        <v>7218000000</v>
      </c>
    </row>
    <row r="234">
      <c r="A234" t="inlineStr">
        <is>
          <t>Balance Sheet</t>
        </is>
      </c>
      <c r="B234" t="inlineStr">
        <is>
          <t>Cash Financial</t>
        </is>
      </c>
      <c r="C234" t="inlineStr">
        <is>
          <t>2023-12-31</t>
        </is>
      </c>
      <c r="D234" s="2" t="n">
        <v>6265000000</v>
      </c>
    </row>
    <row r="235">
      <c r="A235" t="inlineStr">
        <is>
          <t>Balance Sheet</t>
        </is>
      </c>
      <c r="B235" t="inlineStr">
        <is>
          <t>Cash Financial</t>
        </is>
      </c>
      <c r="C235" t="inlineStr">
        <is>
          <t>2022-12-31</t>
        </is>
      </c>
      <c r="D235" s="2" t="n">
        <v>6176000000</v>
      </c>
    </row>
    <row r="236">
      <c r="A236" t="inlineStr">
        <is>
          <t>Balance Sheet</t>
        </is>
      </c>
      <c r="B236" t="inlineStr">
        <is>
          <t>Cash Financial</t>
        </is>
      </c>
      <c r="C236" t="inlineStr">
        <is>
          <t>2021-12-31</t>
        </is>
      </c>
      <c r="D236" s="2" t="n">
        <v>7308000000</v>
      </c>
    </row>
    <row r="237">
      <c r="A237" t="inlineStr">
        <is>
          <t>Balance Sheet</t>
        </is>
      </c>
      <c r="B237" t="inlineStr">
        <is>
          <t>Common Stock</t>
        </is>
      </c>
      <c r="C237" t="inlineStr">
        <is>
          <t>2024-12-31</t>
        </is>
      </c>
      <c r="D237" s="2" t="n">
        <v>0</v>
      </c>
    </row>
    <row r="238">
      <c r="A238" t="inlineStr">
        <is>
          <t>Balance Sheet</t>
        </is>
      </c>
      <c r="B238" t="inlineStr">
        <is>
          <t>Common Stock</t>
        </is>
      </c>
      <c r="C238" t="inlineStr">
        <is>
          <t>2023-12-31</t>
        </is>
      </c>
      <c r="D238" s="2" t="n">
        <v>0</v>
      </c>
    </row>
    <row r="239">
      <c r="A239" t="inlineStr">
        <is>
          <t>Balance Sheet</t>
        </is>
      </c>
      <c r="B239" t="inlineStr">
        <is>
          <t>Common Stock</t>
        </is>
      </c>
      <c r="C239" t="inlineStr">
        <is>
          <t>2022-12-31</t>
        </is>
      </c>
      <c r="D239" s="2" t="n">
        <v>0</v>
      </c>
    </row>
    <row r="240">
      <c r="A240" t="inlineStr">
        <is>
          <t>Balance Sheet</t>
        </is>
      </c>
      <c r="B240" t="inlineStr">
        <is>
          <t>Common Stock</t>
        </is>
      </c>
      <c r="C240" t="inlineStr">
        <is>
          <t>2021-12-31</t>
        </is>
      </c>
      <c r="D240" s="2" t="n">
        <v>0</v>
      </c>
    </row>
    <row r="241">
      <c r="A241" t="inlineStr">
        <is>
          <t>Balance Sheet</t>
        </is>
      </c>
      <c r="B241" t="inlineStr">
        <is>
          <t>Common Stock Equity</t>
        </is>
      </c>
      <c r="C241" t="inlineStr">
        <is>
          <t>2024-12-31</t>
        </is>
      </c>
      <c r="D241" s="2" t="n">
        <v>182637000000</v>
      </c>
    </row>
    <row r="242">
      <c r="A242" t="inlineStr">
        <is>
          <t>Balance Sheet</t>
        </is>
      </c>
      <c r="B242" t="inlineStr">
        <is>
          <t>Common Stock Equity</t>
        </is>
      </c>
      <c r="C242" t="inlineStr">
        <is>
          <t>2023-12-31</t>
        </is>
      </c>
      <c r="D242" s="2" t="n">
        <v>153168000000</v>
      </c>
    </row>
    <row r="243">
      <c r="A243" t="inlineStr">
        <is>
          <t>Balance Sheet</t>
        </is>
      </c>
      <c r="B243" t="inlineStr">
        <is>
          <t>Common Stock Equity</t>
        </is>
      </c>
      <c r="C243" t="inlineStr">
        <is>
          <t>2022-12-31</t>
        </is>
      </c>
      <c r="D243" s="2" t="n">
        <v>125713000000</v>
      </c>
    </row>
    <row r="244">
      <c r="A244" t="inlineStr">
        <is>
          <t>Balance Sheet</t>
        </is>
      </c>
      <c r="B244" t="inlineStr">
        <is>
          <t>Common Stock Equity</t>
        </is>
      </c>
      <c r="C244" t="inlineStr">
        <is>
          <t>2021-12-31</t>
        </is>
      </c>
      <c r="D244" s="2" t="n">
        <v>124879000000</v>
      </c>
    </row>
    <row r="245">
      <c r="A245" t="inlineStr">
        <is>
          <t>Balance Sheet</t>
        </is>
      </c>
      <c r="B245" t="inlineStr">
        <is>
          <t>Construction In Progress</t>
        </is>
      </c>
      <c r="C245" t="inlineStr">
        <is>
          <t>2024-12-31</t>
        </is>
      </c>
      <c r="D245" s="2" t="n">
        <v>26802000000</v>
      </c>
    </row>
    <row r="246">
      <c r="A246" t="inlineStr">
        <is>
          <t>Balance Sheet</t>
        </is>
      </c>
      <c r="B246" t="inlineStr">
        <is>
          <t>Construction In Progress</t>
        </is>
      </c>
      <c r="C246" t="inlineStr">
        <is>
          <t>2023-12-31</t>
        </is>
      </c>
      <c r="D246" s="2" t="n">
        <v>24269000000</v>
      </c>
    </row>
    <row r="247">
      <c r="A247" t="inlineStr">
        <is>
          <t>Balance Sheet</t>
        </is>
      </c>
      <c r="B247" t="inlineStr">
        <is>
          <t>Construction In Progress</t>
        </is>
      </c>
      <c r="C247" t="inlineStr">
        <is>
          <t>2022-12-31</t>
        </is>
      </c>
      <c r="D247" s="2" t="n">
        <v>25052000000</v>
      </c>
    </row>
    <row r="248">
      <c r="A248" t="inlineStr">
        <is>
          <t>Balance Sheet</t>
        </is>
      </c>
      <c r="B248" t="inlineStr">
        <is>
          <t>Construction In Progress</t>
        </is>
      </c>
      <c r="C248" t="inlineStr">
        <is>
          <t>2021-12-31</t>
        </is>
      </c>
      <c r="D248" s="2" t="n">
        <v>14687000000</v>
      </c>
    </row>
    <row r="249">
      <c r="A249" t="inlineStr">
        <is>
          <t>Balance Sheet</t>
        </is>
      </c>
      <c r="B249" t="inlineStr">
        <is>
          <t>Current Accrued Expenses</t>
        </is>
      </c>
      <c r="C249" t="inlineStr">
        <is>
          <t>2024-12-31</t>
        </is>
      </c>
      <c r="D249" s="2" t="n">
        <v>8105000000</v>
      </c>
    </row>
    <row r="250">
      <c r="A250" t="inlineStr">
        <is>
          <t>Balance Sheet</t>
        </is>
      </c>
      <c r="B250" t="inlineStr">
        <is>
          <t>Current Accrued Expenses</t>
        </is>
      </c>
      <c r="C250" t="inlineStr">
        <is>
          <t>2023-12-31</t>
        </is>
      </c>
      <c r="D250" s="2" t="n">
        <v>8805000000</v>
      </c>
    </row>
    <row r="251">
      <c r="A251" t="inlineStr">
        <is>
          <t>Balance Sheet</t>
        </is>
      </c>
      <c r="B251" t="inlineStr">
        <is>
          <t>Current Accrued Expenses</t>
        </is>
      </c>
      <c r="C251" t="inlineStr">
        <is>
          <t>2022-12-31</t>
        </is>
      </c>
      <c r="D251" s="2" t="n">
        <v>7716000000</v>
      </c>
    </row>
    <row r="252">
      <c r="A252" t="inlineStr">
        <is>
          <t>Balance Sheet</t>
        </is>
      </c>
      <c r="B252" t="inlineStr">
        <is>
          <t>Current Accrued Expenses</t>
        </is>
      </c>
      <c r="C252" t="inlineStr">
        <is>
          <t>2021-12-31</t>
        </is>
      </c>
      <c r="D252" s="2" t="n">
        <v>4646000000</v>
      </c>
    </row>
    <row r="253">
      <c r="A253" t="inlineStr">
        <is>
          <t>Balance Sheet</t>
        </is>
      </c>
      <c r="B253" t="inlineStr">
        <is>
          <t>Current Assets</t>
        </is>
      </c>
      <c r="C253" t="inlineStr">
        <is>
          <t>2024-12-31</t>
        </is>
      </c>
      <c r="D253" s="2" t="n">
        <v>100045000000</v>
      </c>
    </row>
    <row r="254">
      <c r="A254" t="inlineStr">
        <is>
          <t>Balance Sheet</t>
        </is>
      </c>
      <c r="B254" t="inlineStr">
        <is>
          <t>Current Assets</t>
        </is>
      </c>
      <c r="C254" t="inlineStr">
        <is>
          <t>2023-12-31</t>
        </is>
      </c>
      <c r="D254" s="2" t="n">
        <v>85365000000</v>
      </c>
    </row>
    <row r="255">
      <c r="A255" t="inlineStr">
        <is>
          <t>Balance Sheet</t>
        </is>
      </c>
      <c r="B255" t="inlineStr">
        <is>
          <t>Current Assets</t>
        </is>
      </c>
      <c r="C255" t="inlineStr">
        <is>
          <t>2022-12-31</t>
        </is>
      </c>
      <c r="D255" s="2" t="n">
        <v>59549000000</v>
      </c>
    </row>
    <row r="256">
      <c r="A256" t="inlineStr">
        <is>
          <t>Balance Sheet</t>
        </is>
      </c>
      <c r="B256" t="inlineStr">
        <is>
          <t>Current Assets</t>
        </is>
      </c>
      <c r="C256" t="inlineStr">
        <is>
          <t>2021-12-31</t>
        </is>
      </c>
      <c r="D256" s="2" t="n">
        <v>66666000000</v>
      </c>
    </row>
    <row r="257">
      <c r="A257" t="inlineStr">
        <is>
          <t>Balance Sheet</t>
        </is>
      </c>
      <c r="B257" t="inlineStr">
        <is>
          <t>Current Capital Lease Obligation</t>
        </is>
      </c>
      <c r="C257" t="inlineStr">
        <is>
          <t>2024-12-31</t>
        </is>
      </c>
      <c r="D257" s="2" t="n">
        <v>1942000000</v>
      </c>
    </row>
    <row r="258">
      <c r="A258" t="inlineStr">
        <is>
          <t>Balance Sheet</t>
        </is>
      </c>
      <c r="B258" t="inlineStr">
        <is>
          <t>Current Capital Lease Obligation</t>
        </is>
      </c>
      <c r="C258" t="inlineStr">
        <is>
          <t>2023-12-31</t>
        </is>
      </c>
      <c r="D258" s="2" t="n">
        <v>1623000000</v>
      </c>
    </row>
    <row r="259">
      <c r="A259" t="inlineStr">
        <is>
          <t>Balance Sheet</t>
        </is>
      </c>
      <c r="B259" t="inlineStr">
        <is>
          <t>Current Capital Lease Obligation</t>
        </is>
      </c>
      <c r="C259" t="inlineStr">
        <is>
          <t>2022-12-31</t>
        </is>
      </c>
      <c r="D259" s="2" t="n">
        <v>1367000000</v>
      </c>
    </row>
    <row r="260">
      <c r="A260" t="inlineStr">
        <is>
          <t>Balance Sheet</t>
        </is>
      </c>
      <c r="B260" t="inlineStr">
        <is>
          <t>Current Capital Lease Obligation</t>
        </is>
      </c>
      <c r="C260" t="inlineStr">
        <is>
          <t>2021-12-31</t>
        </is>
      </c>
      <c r="D260" s="2" t="n">
        <v>1127000000</v>
      </c>
    </row>
    <row r="261">
      <c r="A261" t="inlineStr">
        <is>
          <t>Balance Sheet</t>
        </is>
      </c>
      <c r="B261" t="inlineStr">
        <is>
          <t>Current Debt And Capital Lease Obligation</t>
        </is>
      </c>
      <c r="C261" t="inlineStr">
        <is>
          <t>2024-12-31</t>
        </is>
      </c>
      <c r="D261" s="2" t="n">
        <v>1942000000</v>
      </c>
    </row>
    <row r="262">
      <c r="A262" t="inlineStr">
        <is>
          <t>Balance Sheet</t>
        </is>
      </c>
      <c r="B262" t="inlineStr">
        <is>
          <t>Current Debt And Capital Lease Obligation</t>
        </is>
      </c>
      <c r="C262" t="inlineStr">
        <is>
          <t>2023-12-31</t>
        </is>
      </c>
      <c r="D262" s="2" t="n">
        <v>1623000000</v>
      </c>
    </row>
    <row r="263">
      <c r="A263" t="inlineStr">
        <is>
          <t>Balance Sheet</t>
        </is>
      </c>
      <c r="B263" t="inlineStr">
        <is>
          <t>Current Debt And Capital Lease Obligation</t>
        </is>
      </c>
      <c r="C263" t="inlineStr">
        <is>
          <t>2022-12-31</t>
        </is>
      </c>
      <c r="D263" s="2" t="n">
        <v>1367000000</v>
      </c>
    </row>
    <row r="264">
      <c r="A264" t="inlineStr">
        <is>
          <t>Balance Sheet</t>
        </is>
      </c>
      <c r="B264" t="inlineStr">
        <is>
          <t>Current Debt And Capital Lease Obligation</t>
        </is>
      </c>
      <c r="C264" t="inlineStr">
        <is>
          <t>2021-12-31</t>
        </is>
      </c>
      <c r="D264" s="2" t="n">
        <v>1127000000</v>
      </c>
    </row>
    <row r="265">
      <c r="A265" t="inlineStr">
        <is>
          <t>Balance Sheet</t>
        </is>
      </c>
      <c r="B265" t="inlineStr">
        <is>
          <t>Current Deferred Liabilities</t>
        </is>
      </c>
      <c r="C265" t="inlineStr">
        <is>
          <t>2021-12-31</t>
        </is>
      </c>
      <c r="D265" s="2" t="n">
        <v>561000000</v>
      </c>
    </row>
    <row r="266">
      <c r="A266" t="inlineStr">
        <is>
          <t>Balance Sheet</t>
        </is>
      </c>
      <c r="B266" t="inlineStr">
        <is>
          <t>Current Deferred Liabilities</t>
        </is>
      </c>
      <c r="C266" t="inlineStr">
        <is>
          <t>2020-12-31</t>
        </is>
      </c>
      <c r="D266" s="2" t="n">
        <v>382000000</v>
      </c>
    </row>
    <row r="267">
      <c r="A267" t="inlineStr">
        <is>
          <t>Balance Sheet</t>
        </is>
      </c>
      <c r="B267" t="inlineStr">
        <is>
          <t>Current Deferred Revenue</t>
        </is>
      </c>
      <c r="C267" t="inlineStr">
        <is>
          <t>2021-12-31</t>
        </is>
      </c>
      <c r="D267" s="2" t="n">
        <v>561000000</v>
      </c>
    </row>
    <row r="268">
      <c r="A268" t="inlineStr">
        <is>
          <t>Balance Sheet</t>
        </is>
      </c>
      <c r="B268" t="inlineStr">
        <is>
          <t>Current Deferred Revenue</t>
        </is>
      </c>
      <c r="C268" t="inlineStr">
        <is>
          <t>2020-12-31</t>
        </is>
      </c>
      <c r="D268" s="2" t="n">
        <v>382000000</v>
      </c>
    </row>
    <row r="269">
      <c r="A269" t="inlineStr">
        <is>
          <t>Balance Sheet</t>
        </is>
      </c>
      <c r="B269" t="inlineStr">
        <is>
          <t>Current Liabilities</t>
        </is>
      </c>
      <c r="C269" t="inlineStr">
        <is>
          <t>2024-12-31</t>
        </is>
      </c>
      <c r="D269" s="2" t="n">
        <v>33596000000</v>
      </c>
    </row>
    <row r="270">
      <c r="A270" t="inlineStr">
        <is>
          <t>Balance Sheet</t>
        </is>
      </c>
      <c r="B270" t="inlineStr">
        <is>
          <t>Current Liabilities</t>
        </is>
      </c>
      <c r="C270" t="inlineStr">
        <is>
          <t>2023-12-31</t>
        </is>
      </c>
      <c r="D270" s="2" t="n">
        <v>31960000000</v>
      </c>
    </row>
    <row r="271">
      <c r="A271" t="inlineStr">
        <is>
          <t>Balance Sheet</t>
        </is>
      </c>
      <c r="B271" t="inlineStr">
        <is>
          <t>Current Liabilities</t>
        </is>
      </c>
      <c r="C271" t="inlineStr">
        <is>
          <t>2022-12-31</t>
        </is>
      </c>
      <c r="D271" s="2" t="n">
        <v>27026000000</v>
      </c>
    </row>
    <row r="272">
      <c r="A272" t="inlineStr">
        <is>
          <t>Balance Sheet</t>
        </is>
      </c>
      <c r="B272" t="inlineStr">
        <is>
          <t>Current Liabilities</t>
        </is>
      </c>
      <c r="C272" t="inlineStr">
        <is>
          <t>2021-12-31</t>
        </is>
      </c>
      <c r="D272" s="2" t="n">
        <v>21135000000</v>
      </c>
    </row>
    <row r="273">
      <c r="A273" t="inlineStr">
        <is>
          <t>Balance Sheet</t>
        </is>
      </c>
      <c r="B273" t="inlineStr">
        <is>
          <t>Dueto Related Parties Current</t>
        </is>
      </c>
      <c r="C273" t="inlineStr">
        <is>
          <t>2023-12-31</t>
        </is>
      </c>
      <c r="D273" s="2" t="n">
        <v>863000000</v>
      </c>
    </row>
    <row r="274">
      <c r="A274" t="inlineStr">
        <is>
          <t>Balance Sheet</t>
        </is>
      </c>
      <c r="B274" t="inlineStr">
        <is>
          <t>Dueto Related Parties Current</t>
        </is>
      </c>
      <c r="C274" t="inlineStr">
        <is>
          <t>2022-12-31</t>
        </is>
      </c>
      <c r="D274" s="2" t="n">
        <v>1117000000</v>
      </c>
    </row>
    <row r="275">
      <c r="A275" t="inlineStr">
        <is>
          <t>Balance Sheet</t>
        </is>
      </c>
      <c r="B275" t="inlineStr">
        <is>
          <t>Dueto Related Parties Current</t>
        </is>
      </c>
      <c r="C275" t="inlineStr">
        <is>
          <t>2021-12-31</t>
        </is>
      </c>
      <c r="D275" s="2" t="n">
        <v>1052000000</v>
      </c>
    </row>
    <row r="276">
      <c r="A276" t="inlineStr">
        <is>
          <t>Balance Sheet</t>
        </is>
      </c>
      <c r="B276" t="inlineStr">
        <is>
          <t>Dueto Related Parties Current</t>
        </is>
      </c>
      <c r="C276" t="inlineStr">
        <is>
          <t>2020-12-31</t>
        </is>
      </c>
      <c r="D276" s="2" t="n">
        <v>1093000000</v>
      </c>
    </row>
    <row r="277">
      <c r="A277" t="inlineStr">
        <is>
          <t>Balance Sheet</t>
        </is>
      </c>
      <c r="B277" t="inlineStr">
        <is>
          <t>Gains Losses Not Affecting Retained Earnings</t>
        </is>
      </c>
      <c r="C277" t="inlineStr">
        <is>
          <t>2024-12-31</t>
        </is>
      </c>
      <c r="D277" s="2" t="n">
        <v>-3097000000</v>
      </c>
    </row>
    <row r="278">
      <c r="A278" t="inlineStr">
        <is>
          <t>Balance Sheet</t>
        </is>
      </c>
      <c r="B278" t="inlineStr">
        <is>
          <t>Gains Losses Not Affecting Retained Earnings</t>
        </is>
      </c>
      <c r="C278" t="inlineStr">
        <is>
          <t>2023-12-31</t>
        </is>
      </c>
      <c r="D278" s="2" t="n">
        <v>-2155000000</v>
      </c>
    </row>
    <row r="279">
      <c r="A279" t="inlineStr">
        <is>
          <t>Balance Sheet</t>
        </is>
      </c>
      <c r="B279" t="inlineStr">
        <is>
          <t>Gains Losses Not Affecting Retained Earnings</t>
        </is>
      </c>
      <c r="C279" t="inlineStr">
        <is>
          <t>2022-12-31</t>
        </is>
      </c>
      <c r="D279" s="2" t="n">
        <v>-3530000000</v>
      </c>
    </row>
    <row r="280">
      <c r="A280" t="inlineStr">
        <is>
          <t>Balance Sheet</t>
        </is>
      </c>
      <c r="B280" t="inlineStr">
        <is>
          <t>Gains Losses Not Affecting Retained Earnings</t>
        </is>
      </c>
      <c r="C280" t="inlineStr">
        <is>
          <t>2021-12-31</t>
        </is>
      </c>
      <c r="D280" s="2" t="n">
        <v>-693000000</v>
      </c>
    </row>
    <row r="281">
      <c r="A281" t="inlineStr">
        <is>
          <t>Balance Sheet</t>
        </is>
      </c>
      <c r="B281" t="inlineStr">
        <is>
          <t>Goodwill</t>
        </is>
      </c>
      <c r="C281" t="inlineStr">
        <is>
          <t>2024-12-31</t>
        </is>
      </c>
      <c r="D281" s="2" t="n">
        <v>20654000000</v>
      </c>
    </row>
    <row r="282">
      <c r="A282" t="inlineStr">
        <is>
          <t>Balance Sheet</t>
        </is>
      </c>
      <c r="B282" t="inlineStr">
        <is>
          <t>Goodwill</t>
        </is>
      </c>
      <c r="C282" t="inlineStr">
        <is>
          <t>2023-12-31</t>
        </is>
      </c>
      <c r="D282" s="2" t="n">
        <v>20654000000</v>
      </c>
    </row>
    <row r="283">
      <c r="A283" t="inlineStr">
        <is>
          <t>Balance Sheet</t>
        </is>
      </c>
      <c r="B283" t="inlineStr">
        <is>
          <t>Goodwill</t>
        </is>
      </c>
      <c r="C283" t="inlineStr">
        <is>
          <t>2022-12-31</t>
        </is>
      </c>
      <c r="D283" s="2" t="n">
        <v>20306000000</v>
      </c>
    </row>
    <row r="284">
      <c r="A284" t="inlineStr">
        <is>
          <t>Balance Sheet</t>
        </is>
      </c>
      <c r="B284" t="inlineStr">
        <is>
          <t>Goodwill</t>
        </is>
      </c>
      <c r="C284" t="inlineStr">
        <is>
          <t>2021-12-31</t>
        </is>
      </c>
      <c r="D284" s="2" t="n">
        <v>19197000000</v>
      </c>
    </row>
    <row r="285">
      <c r="A285" t="inlineStr">
        <is>
          <t>Balance Sheet</t>
        </is>
      </c>
      <c r="B285" t="inlineStr">
        <is>
          <t>Goodwill And Other Intangible Assets</t>
        </is>
      </c>
      <c r="C285" t="inlineStr">
        <is>
          <t>2024-12-31</t>
        </is>
      </c>
      <c r="D285" s="2" t="n">
        <v>21569000000</v>
      </c>
    </row>
    <row r="286">
      <c r="A286" t="inlineStr">
        <is>
          <t>Balance Sheet</t>
        </is>
      </c>
      <c r="B286" t="inlineStr">
        <is>
          <t>Goodwill And Other Intangible Assets</t>
        </is>
      </c>
      <c r="C286" t="inlineStr">
        <is>
          <t>2023-12-31</t>
        </is>
      </c>
      <c r="D286" s="2" t="n">
        <v>21442000000</v>
      </c>
    </row>
    <row r="287">
      <c r="A287" t="inlineStr">
        <is>
          <t>Balance Sheet</t>
        </is>
      </c>
      <c r="B287" t="inlineStr">
        <is>
          <t>Goodwill And Other Intangible Assets</t>
        </is>
      </c>
      <c r="C287" t="inlineStr">
        <is>
          <t>2022-12-31</t>
        </is>
      </c>
      <c r="D287" s="2" t="n">
        <v>21203000000</v>
      </c>
    </row>
    <row r="288">
      <c r="A288" t="inlineStr">
        <is>
          <t>Balance Sheet</t>
        </is>
      </c>
      <c r="B288" t="inlineStr">
        <is>
          <t>Goodwill And Other Intangible Assets</t>
        </is>
      </c>
      <c r="C288" t="inlineStr">
        <is>
          <t>2021-12-31</t>
        </is>
      </c>
      <c r="D288" s="2" t="n">
        <v>19831000000</v>
      </c>
    </row>
    <row r="289">
      <c r="A289" t="inlineStr">
        <is>
          <t>Balance Sheet</t>
        </is>
      </c>
      <c r="B289" t="inlineStr">
        <is>
          <t>Gross Accounts Receivable</t>
        </is>
      </c>
      <c r="C289" t="inlineStr">
        <is>
          <t>2020-12-31</t>
        </is>
      </c>
      <c r="D289" s="2" t="n">
        <v>11449000000</v>
      </c>
    </row>
    <row r="290">
      <c r="A290" t="inlineStr">
        <is>
          <t>Balance Sheet</t>
        </is>
      </c>
      <c r="B290" t="inlineStr">
        <is>
          <t>Gross PPE</t>
        </is>
      </c>
      <c r="C290" t="inlineStr">
        <is>
          <t>2024-12-31</t>
        </is>
      </c>
      <c r="D290" s="2" t="n">
        <v>179585000000</v>
      </c>
    </row>
    <row r="291">
      <c r="A291" t="inlineStr">
        <is>
          <t>Balance Sheet</t>
        </is>
      </c>
      <c r="B291" t="inlineStr">
        <is>
          <t>Gross PPE</t>
        </is>
      </c>
      <c r="C291" t="inlineStr">
        <is>
          <t>2023-12-31</t>
        </is>
      </c>
      <c r="D291" s="2" t="n">
        <v>143015000000</v>
      </c>
    </row>
    <row r="292">
      <c r="A292" t="inlineStr">
        <is>
          <t>Balance Sheet</t>
        </is>
      </c>
      <c r="B292" t="inlineStr">
        <is>
          <t>Gross PPE</t>
        </is>
      </c>
      <c r="C292" t="inlineStr">
        <is>
          <t>2022-12-31</t>
        </is>
      </c>
      <c r="D292" s="2" t="n">
        <v>117166000000</v>
      </c>
    </row>
    <row r="293">
      <c r="A293" t="inlineStr">
        <is>
          <t>Balance Sheet</t>
        </is>
      </c>
      <c r="B293" t="inlineStr">
        <is>
          <t>Gross PPE</t>
        </is>
      </c>
      <c r="C293" t="inlineStr">
        <is>
          <t>2021-12-31</t>
        </is>
      </c>
      <c r="D293" s="2" t="n">
        <v>90044000000</v>
      </c>
    </row>
    <row r="294">
      <c r="A294" t="inlineStr">
        <is>
          <t>Balance Sheet</t>
        </is>
      </c>
      <c r="B294" t="inlineStr">
        <is>
          <t>Invested Capital</t>
        </is>
      </c>
      <c r="C294" t="inlineStr">
        <is>
          <t>2024-12-31</t>
        </is>
      </c>
      <c r="D294" s="2" t="n">
        <v>211463000000</v>
      </c>
    </row>
    <row r="295">
      <c r="A295" t="inlineStr">
        <is>
          <t>Balance Sheet</t>
        </is>
      </c>
      <c r="B295" t="inlineStr">
        <is>
          <t>Invested Capital</t>
        </is>
      </c>
      <c r="C295" t="inlineStr">
        <is>
          <t>2023-12-31</t>
        </is>
      </c>
      <c r="D295" s="2" t="n">
        <v>171553000000</v>
      </c>
    </row>
    <row r="296">
      <c r="A296" t="inlineStr">
        <is>
          <t>Balance Sheet</t>
        </is>
      </c>
      <c r="B296" t="inlineStr">
        <is>
          <t>Invested Capital</t>
        </is>
      </c>
      <c r="C296" t="inlineStr">
        <is>
          <t>2022-12-31</t>
        </is>
      </c>
      <c r="D296" s="2" t="n">
        <v>135636000000</v>
      </c>
    </row>
    <row r="297">
      <c r="A297" t="inlineStr">
        <is>
          <t>Balance Sheet</t>
        </is>
      </c>
      <c r="B297" t="inlineStr">
        <is>
          <t>Invested Capital</t>
        </is>
      </c>
      <c r="C297" t="inlineStr">
        <is>
          <t>2021-12-31</t>
        </is>
      </c>
      <c r="D297" s="2" t="n">
        <v>124879000000</v>
      </c>
    </row>
    <row r="298">
      <c r="A298" t="inlineStr">
        <is>
          <t>Balance Sheet</t>
        </is>
      </c>
      <c r="B298" t="inlineStr">
        <is>
          <t>Investmentin Financial Assets</t>
        </is>
      </c>
      <c r="C298" t="inlineStr">
        <is>
          <t>2024-12-31</t>
        </is>
      </c>
      <c r="D298" s="2" t="n">
        <v>6070000000</v>
      </c>
    </row>
    <row r="299">
      <c r="A299" t="inlineStr">
        <is>
          <t>Balance Sheet</t>
        </is>
      </c>
      <c r="B299" t="inlineStr">
        <is>
          <t>Investmentin Financial Assets</t>
        </is>
      </c>
      <c r="C299" t="inlineStr">
        <is>
          <t>2023-12-31</t>
        </is>
      </c>
      <c r="D299" s="2" t="n">
        <v>6141000000</v>
      </c>
    </row>
    <row r="300">
      <c r="A300" t="inlineStr">
        <is>
          <t>Balance Sheet</t>
        </is>
      </c>
      <c r="B300" t="inlineStr">
        <is>
          <t>Investmentin Financial Assets</t>
        </is>
      </c>
      <c r="C300" t="inlineStr">
        <is>
          <t>2022-12-31</t>
        </is>
      </c>
      <c r="D300" s="2" t="n">
        <v>6201000000</v>
      </c>
    </row>
    <row r="301">
      <c r="A301" t="inlineStr">
        <is>
          <t>Balance Sheet</t>
        </is>
      </c>
      <c r="B301" t="inlineStr">
        <is>
          <t>Investmentin Financial Assets</t>
        </is>
      </c>
      <c r="C301" t="inlineStr">
        <is>
          <t>2021-12-31</t>
        </is>
      </c>
      <c r="D301" s="2" t="n">
        <v>6775000000</v>
      </c>
    </row>
    <row r="302">
      <c r="A302" t="inlineStr">
        <is>
          <t>Balance Sheet</t>
        </is>
      </c>
      <c r="B302" t="inlineStr">
        <is>
          <t>Investments And Advances</t>
        </is>
      </c>
      <c r="C302" t="inlineStr">
        <is>
          <t>2024-12-31</t>
        </is>
      </c>
      <c r="D302" s="2" t="n">
        <v>6070000000</v>
      </c>
    </row>
    <row r="303">
      <c r="A303" t="inlineStr">
        <is>
          <t>Balance Sheet</t>
        </is>
      </c>
      <c r="B303" t="inlineStr">
        <is>
          <t>Investments And Advances</t>
        </is>
      </c>
      <c r="C303" t="inlineStr">
        <is>
          <t>2023-12-31</t>
        </is>
      </c>
      <c r="D303" s="2" t="n">
        <v>6141000000</v>
      </c>
    </row>
    <row r="304">
      <c r="A304" t="inlineStr">
        <is>
          <t>Balance Sheet</t>
        </is>
      </c>
      <c r="B304" t="inlineStr">
        <is>
          <t>Investments And Advances</t>
        </is>
      </c>
      <c r="C304" t="inlineStr">
        <is>
          <t>2022-12-31</t>
        </is>
      </c>
      <c r="D304" s="2" t="n">
        <v>6201000000</v>
      </c>
    </row>
    <row r="305">
      <c r="A305" t="inlineStr">
        <is>
          <t>Balance Sheet</t>
        </is>
      </c>
      <c r="B305" t="inlineStr">
        <is>
          <t>Investments And Advances</t>
        </is>
      </c>
      <c r="C305" t="inlineStr">
        <is>
          <t>2021-12-31</t>
        </is>
      </c>
      <c r="D305" s="2" t="n">
        <v>6775000000</v>
      </c>
    </row>
    <row r="306">
      <c r="A306" t="inlineStr">
        <is>
          <t>Balance Sheet</t>
        </is>
      </c>
      <c r="B306" t="inlineStr">
        <is>
          <t>Land And Improvements</t>
        </is>
      </c>
      <c r="C306" t="inlineStr">
        <is>
          <t>2024-12-31</t>
        </is>
      </c>
      <c r="D306" s="2" t="n">
        <v>2561000000</v>
      </c>
    </row>
    <row r="307">
      <c r="A307" t="inlineStr">
        <is>
          <t>Balance Sheet</t>
        </is>
      </c>
      <c r="B307" t="inlineStr">
        <is>
          <t>Land And Improvements</t>
        </is>
      </c>
      <c r="C307" t="inlineStr">
        <is>
          <t>2023-12-31</t>
        </is>
      </c>
      <c r="D307" s="2" t="n">
        <v>2080000000</v>
      </c>
    </row>
    <row r="308">
      <c r="A308" t="inlineStr">
        <is>
          <t>Balance Sheet</t>
        </is>
      </c>
      <c r="B308" t="inlineStr">
        <is>
          <t>Land And Improvements</t>
        </is>
      </c>
      <c r="C308" t="inlineStr">
        <is>
          <t>2022-12-31</t>
        </is>
      </c>
      <c r="D308" s="2" t="n">
        <v>1874000000</v>
      </c>
    </row>
    <row r="309">
      <c r="A309" t="inlineStr">
        <is>
          <t>Balance Sheet</t>
        </is>
      </c>
      <c r="B309" t="inlineStr">
        <is>
          <t>Land And Improvements</t>
        </is>
      </c>
      <c r="C309" t="inlineStr">
        <is>
          <t>2021-12-31</t>
        </is>
      </c>
      <c r="D309" s="2" t="n">
        <v>1688000000</v>
      </c>
    </row>
    <row r="310">
      <c r="A310" t="inlineStr">
        <is>
          <t>Balance Sheet</t>
        </is>
      </c>
      <c r="B310" t="inlineStr">
        <is>
          <t>Leases</t>
        </is>
      </c>
      <c r="C310" t="inlineStr">
        <is>
          <t>2024-12-31</t>
        </is>
      </c>
      <c r="D310" s="2" t="n">
        <v>7293000000</v>
      </c>
    </row>
    <row r="311">
      <c r="A311" t="inlineStr">
        <is>
          <t>Balance Sheet</t>
        </is>
      </c>
      <c r="B311" t="inlineStr">
        <is>
          <t>Leases</t>
        </is>
      </c>
      <c r="C311" t="inlineStr">
        <is>
          <t>2023-12-31</t>
        </is>
      </c>
      <c r="D311" s="2" t="n">
        <v>6972000000</v>
      </c>
    </row>
    <row r="312">
      <c r="A312" t="inlineStr">
        <is>
          <t>Balance Sheet</t>
        </is>
      </c>
      <c r="B312" t="inlineStr">
        <is>
          <t>Leases</t>
        </is>
      </c>
      <c r="C312" t="inlineStr">
        <is>
          <t>2022-12-31</t>
        </is>
      </c>
      <c r="D312" s="2" t="n">
        <v>6522000000</v>
      </c>
    </row>
    <row r="313">
      <c r="A313" t="inlineStr">
        <is>
          <t>Balance Sheet</t>
        </is>
      </c>
      <c r="B313" t="inlineStr">
        <is>
          <t>Leases</t>
        </is>
      </c>
      <c r="C313" t="inlineStr">
        <is>
          <t>2021-12-31</t>
        </is>
      </c>
      <c r="D313" s="2" t="n">
        <v>5795000000</v>
      </c>
    </row>
    <row r="314">
      <c r="A314" t="inlineStr">
        <is>
          <t>Balance Sheet</t>
        </is>
      </c>
      <c r="B314" t="inlineStr">
        <is>
          <t>Long Term Capital Lease Obligation</t>
        </is>
      </c>
      <c r="C314" t="inlineStr">
        <is>
          <t>2024-12-31</t>
        </is>
      </c>
      <c r="D314" s="2" t="n">
        <v>18292000000</v>
      </c>
    </row>
    <row r="315">
      <c r="A315" t="inlineStr">
        <is>
          <t>Balance Sheet</t>
        </is>
      </c>
      <c r="B315" t="inlineStr">
        <is>
          <t>Long Term Capital Lease Obligation</t>
        </is>
      </c>
      <c r="C315" t="inlineStr">
        <is>
          <t>2023-12-31</t>
        </is>
      </c>
      <c r="D315" s="2" t="n">
        <v>17226000000</v>
      </c>
    </row>
    <row r="316">
      <c r="A316" t="inlineStr">
        <is>
          <t>Balance Sheet</t>
        </is>
      </c>
      <c r="B316" t="inlineStr">
        <is>
          <t>Long Term Capital Lease Obligation</t>
        </is>
      </c>
      <c r="C316" t="inlineStr">
        <is>
          <t>2022-12-31</t>
        </is>
      </c>
      <c r="D316" s="2" t="n">
        <v>15301000000</v>
      </c>
    </row>
    <row r="317">
      <c r="A317" t="inlineStr">
        <is>
          <t>Balance Sheet</t>
        </is>
      </c>
      <c r="B317" t="inlineStr">
        <is>
          <t>Long Term Capital Lease Obligation</t>
        </is>
      </c>
      <c r="C317" t="inlineStr">
        <is>
          <t>2021-12-31</t>
        </is>
      </c>
      <c r="D317" s="2" t="n">
        <v>12746000000</v>
      </c>
    </row>
    <row r="318">
      <c r="A318" t="inlineStr">
        <is>
          <t>Balance Sheet</t>
        </is>
      </c>
      <c r="B318" t="inlineStr">
        <is>
          <t>Long Term Debt</t>
        </is>
      </c>
      <c r="C318" t="inlineStr">
        <is>
          <t>2024-12-31</t>
        </is>
      </c>
      <c r="D318" s="2" t="n">
        <v>28826000000</v>
      </c>
    </row>
    <row r="319">
      <c r="A319" t="inlineStr">
        <is>
          <t>Balance Sheet</t>
        </is>
      </c>
      <c r="B319" t="inlineStr">
        <is>
          <t>Long Term Debt</t>
        </is>
      </c>
      <c r="C319" t="inlineStr">
        <is>
          <t>2023-12-31</t>
        </is>
      </c>
      <c r="D319" s="2" t="n">
        <v>18385000000</v>
      </c>
    </row>
    <row r="320">
      <c r="A320" t="inlineStr">
        <is>
          <t>Balance Sheet</t>
        </is>
      </c>
      <c r="B320" t="inlineStr">
        <is>
          <t>Long Term Debt</t>
        </is>
      </c>
      <c r="C320" t="inlineStr">
        <is>
          <t>2022-12-31</t>
        </is>
      </c>
      <c r="D320" s="2" t="n">
        <v>9923000000</v>
      </c>
    </row>
    <row r="321">
      <c r="A321" t="inlineStr">
        <is>
          <t>Balance Sheet</t>
        </is>
      </c>
      <c r="B321" t="inlineStr">
        <is>
          <t>Long Term Debt And Capital Lease Obligation</t>
        </is>
      </c>
      <c r="C321" t="inlineStr">
        <is>
          <t>2024-12-31</t>
        </is>
      </c>
      <c r="D321" s="2" t="n">
        <v>47118000000</v>
      </c>
    </row>
    <row r="322">
      <c r="A322" t="inlineStr">
        <is>
          <t>Balance Sheet</t>
        </is>
      </c>
      <c r="B322" t="inlineStr">
        <is>
          <t>Long Term Debt And Capital Lease Obligation</t>
        </is>
      </c>
      <c r="C322" t="inlineStr">
        <is>
          <t>2023-12-31</t>
        </is>
      </c>
      <c r="D322" s="2" t="n">
        <v>35611000000</v>
      </c>
    </row>
    <row r="323">
      <c r="A323" t="inlineStr">
        <is>
          <t>Balance Sheet</t>
        </is>
      </c>
      <c r="B323" t="inlineStr">
        <is>
          <t>Long Term Debt And Capital Lease Obligation</t>
        </is>
      </c>
      <c r="C323" t="inlineStr">
        <is>
          <t>2022-12-31</t>
        </is>
      </c>
      <c r="D323" s="2" t="n">
        <v>25224000000</v>
      </c>
    </row>
    <row r="324">
      <c r="A324" t="inlineStr">
        <is>
          <t>Balance Sheet</t>
        </is>
      </c>
      <c r="B324" t="inlineStr">
        <is>
          <t>Long Term Debt And Capital Lease Obligation</t>
        </is>
      </c>
      <c r="C324" t="inlineStr">
        <is>
          <t>2021-12-31</t>
        </is>
      </c>
      <c r="D324" s="2" t="n">
        <v>12746000000</v>
      </c>
    </row>
    <row r="325">
      <c r="A325" t="inlineStr">
        <is>
          <t>Balance Sheet</t>
        </is>
      </c>
      <c r="B325" t="inlineStr">
        <is>
          <t>Long Term Equity Investment</t>
        </is>
      </c>
      <c r="C325" t="inlineStr">
        <is>
          <t>2021-12-31</t>
        </is>
      </c>
      <c r="D325" s="2" t="n">
        <v>6775000000</v>
      </c>
    </row>
    <row r="326">
      <c r="A326" t="inlineStr">
        <is>
          <t>Balance Sheet</t>
        </is>
      </c>
      <c r="B326" t="inlineStr">
        <is>
          <t>Long Term Equity Investment</t>
        </is>
      </c>
      <c r="C326" t="inlineStr">
        <is>
          <t>2020-12-31</t>
        </is>
      </c>
      <c r="D326" s="2" t="n">
        <v>6234000000</v>
      </c>
    </row>
    <row r="327">
      <c r="A327" t="inlineStr">
        <is>
          <t>Balance Sheet</t>
        </is>
      </c>
      <c r="B327" t="inlineStr">
        <is>
          <t>Machinery Furniture Equipment</t>
        </is>
      </c>
      <c r="C327" t="inlineStr">
        <is>
          <t>2021-12-31</t>
        </is>
      </c>
      <c r="D327" s="2" t="n">
        <v>25584000000</v>
      </c>
    </row>
    <row r="328">
      <c r="A328" t="inlineStr">
        <is>
          <t>Balance Sheet</t>
        </is>
      </c>
      <c r="B328" t="inlineStr">
        <is>
          <t>Machinery Furniture Equipment</t>
        </is>
      </c>
      <c r="C328" t="inlineStr">
        <is>
          <t>2020-12-31</t>
        </is>
      </c>
      <c r="D328" s="2" t="n">
        <v>20544000000</v>
      </c>
    </row>
    <row r="329">
      <c r="A329" t="inlineStr">
        <is>
          <t>Balance Sheet</t>
        </is>
      </c>
      <c r="B329" t="inlineStr">
        <is>
          <t>Net PPE</t>
        </is>
      </c>
      <c r="C329" t="inlineStr">
        <is>
          <t>2024-12-31</t>
        </is>
      </c>
      <c r="D329" s="2" t="n">
        <v>136268000000</v>
      </c>
    </row>
    <row r="330">
      <c r="A330" t="inlineStr">
        <is>
          <t>Balance Sheet</t>
        </is>
      </c>
      <c r="B330" t="inlineStr">
        <is>
          <t>Net PPE</t>
        </is>
      </c>
      <c r="C330" t="inlineStr">
        <is>
          <t>2023-12-31</t>
        </is>
      </c>
      <c r="D330" s="2" t="n">
        <v>109881000000</v>
      </c>
    </row>
    <row r="331">
      <c r="A331" t="inlineStr">
        <is>
          <t>Balance Sheet</t>
        </is>
      </c>
      <c r="B331" t="inlineStr">
        <is>
          <t>Net PPE</t>
        </is>
      </c>
      <c r="C331" t="inlineStr">
        <is>
          <t>2022-12-31</t>
        </is>
      </c>
      <c r="D331" s="2" t="n">
        <v>92191000000</v>
      </c>
    </row>
    <row r="332">
      <c r="A332" t="inlineStr">
        <is>
          <t>Balance Sheet</t>
        </is>
      </c>
      <c r="B332" t="inlineStr">
        <is>
          <t>Net PPE</t>
        </is>
      </c>
      <c r="C332" t="inlineStr">
        <is>
          <t>2021-12-31</t>
        </is>
      </c>
      <c r="D332" s="2" t="n">
        <v>69964000000</v>
      </c>
    </row>
    <row r="333">
      <c r="A333" t="inlineStr">
        <is>
          <t>Balance Sheet</t>
        </is>
      </c>
      <c r="B333" t="inlineStr">
        <is>
          <t>Net Tangible Assets</t>
        </is>
      </c>
      <c r="C333" t="inlineStr">
        <is>
          <t>2024-12-31</t>
        </is>
      </c>
      <c r="D333" s="2" t="n">
        <v>161068000000</v>
      </c>
    </row>
    <row r="334">
      <c r="A334" t="inlineStr">
        <is>
          <t>Balance Sheet</t>
        </is>
      </c>
      <c r="B334" t="inlineStr">
        <is>
          <t>Net Tangible Assets</t>
        </is>
      </c>
      <c r="C334" t="inlineStr">
        <is>
          <t>2023-12-31</t>
        </is>
      </c>
      <c r="D334" s="2" t="n">
        <v>131726000000</v>
      </c>
    </row>
    <row r="335">
      <c r="A335" t="inlineStr">
        <is>
          <t>Balance Sheet</t>
        </is>
      </c>
      <c r="B335" t="inlineStr">
        <is>
          <t>Net Tangible Assets</t>
        </is>
      </c>
      <c r="C335" t="inlineStr">
        <is>
          <t>2022-12-31</t>
        </is>
      </c>
      <c r="D335" s="2" t="n">
        <v>104510000000</v>
      </c>
    </row>
    <row r="336">
      <c r="A336" t="inlineStr">
        <is>
          <t>Balance Sheet</t>
        </is>
      </c>
      <c r="B336" t="inlineStr">
        <is>
          <t>Net Tangible Assets</t>
        </is>
      </c>
      <c r="C336" t="inlineStr">
        <is>
          <t>2021-12-31</t>
        </is>
      </c>
      <c r="D336" s="2" t="n">
        <v>105048000000</v>
      </c>
    </row>
    <row r="337">
      <c r="A337" t="inlineStr">
        <is>
          <t>Balance Sheet</t>
        </is>
      </c>
      <c r="B337" t="inlineStr">
        <is>
          <t>Ordinary Shares Number</t>
        </is>
      </c>
      <c r="C337" t="inlineStr">
        <is>
          <t>2024-12-31</t>
        </is>
      </c>
      <c r="D337" s="2" t="n">
        <v>2534487662</v>
      </c>
    </row>
    <row r="338">
      <c r="A338" t="inlineStr">
        <is>
          <t>Balance Sheet</t>
        </is>
      </c>
      <c r="B338" t="inlineStr">
        <is>
          <t>Ordinary Shares Number</t>
        </is>
      </c>
      <c r="C338" t="inlineStr">
        <is>
          <t>2023-12-31</t>
        </is>
      </c>
      <c r="D338" s="2" t="n">
        <v>2561000000</v>
      </c>
    </row>
    <row r="339">
      <c r="A339" t="inlineStr">
        <is>
          <t>Balance Sheet</t>
        </is>
      </c>
      <c r="B339" t="inlineStr">
        <is>
          <t>Ordinary Shares Number</t>
        </is>
      </c>
      <c r="C339" t="inlineStr">
        <is>
          <t>2022-12-31</t>
        </is>
      </c>
      <c r="D339" s="2" t="n">
        <v>2614000000</v>
      </c>
    </row>
    <row r="340">
      <c r="A340" t="inlineStr">
        <is>
          <t>Balance Sheet</t>
        </is>
      </c>
      <c r="B340" t="inlineStr">
        <is>
          <t>Ordinary Shares Number</t>
        </is>
      </c>
      <c r="C340" t="inlineStr">
        <is>
          <t>2021-12-31</t>
        </is>
      </c>
      <c r="D340" s="2" t="n">
        <v>2741000000</v>
      </c>
    </row>
    <row r="341">
      <c r="A341" t="inlineStr">
        <is>
          <t>Balance Sheet</t>
        </is>
      </c>
      <c r="B341" t="inlineStr">
        <is>
          <t>Other Current Assets</t>
        </is>
      </c>
      <c r="C341" t="inlineStr">
        <is>
          <t>2024-12-31</t>
        </is>
      </c>
      <c r="D341" s="2" t="n">
        <v>5236000000</v>
      </c>
    </row>
    <row r="342">
      <c r="A342" t="inlineStr">
        <is>
          <t>Balance Sheet</t>
        </is>
      </c>
      <c r="B342" t="inlineStr">
        <is>
          <t>Other Current Assets</t>
        </is>
      </c>
      <c r="C342" t="inlineStr">
        <is>
          <t>2023-12-31</t>
        </is>
      </c>
      <c r="D342" s="2" t="n">
        <v>3793000000</v>
      </c>
    </row>
    <row r="343">
      <c r="A343" t="inlineStr">
        <is>
          <t>Balance Sheet</t>
        </is>
      </c>
      <c r="B343" t="inlineStr">
        <is>
          <t>Other Current Assets</t>
        </is>
      </c>
      <c r="C343" t="inlineStr">
        <is>
          <t>2022-12-31</t>
        </is>
      </c>
      <c r="D343" s="2" t="n">
        <v>5345000000</v>
      </c>
    </row>
    <row r="344">
      <c r="A344" t="inlineStr">
        <is>
          <t>Balance Sheet</t>
        </is>
      </c>
      <c r="B344" t="inlineStr">
        <is>
          <t>Other Current Assets</t>
        </is>
      </c>
      <c r="C344" t="inlineStr">
        <is>
          <t>2021-12-31</t>
        </is>
      </c>
      <c r="D344" s="2" t="n">
        <v>4629000000</v>
      </c>
    </row>
    <row r="345">
      <c r="A345" t="inlineStr">
        <is>
          <t>Balance Sheet</t>
        </is>
      </c>
      <c r="B345" t="inlineStr">
        <is>
          <t>Other Current Liabilities</t>
        </is>
      </c>
      <c r="C345" t="inlineStr">
        <is>
          <t>2024-12-31</t>
        </is>
      </c>
      <c r="D345" s="2" t="n">
        <v>6074000000</v>
      </c>
    </row>
    <row r="346">
      <c r="A346" t="inlineStr">
        <is>
          <t>Balance Sheet</t>
        </is>
      </c>
      <c r="B346" t="inlineStr">
        <is>
          <t>Other Current Liabilities</t>
        </is>
      </c>
      <c r="C346" t="inlineStr">
        <is>
          <t>2023-12-31</t>
        </is>
      </c>
      <c r="D346" s="2" t="n">
        <v>6369000000</v>
      </c>
    </row>
    <row r="347">
      <c r="A347" t="inlineStr">
        <is>
          <t>Balance Sheet</t>
        </is>
      </c>
      <c r="B347" t="inlineStr">
        <is>
          <t>Other Current Liabilities</t>
        </is>
      </c>
      <c r="C347" t="inlineStr">
        <is>
          <t>2022-12-31</t>
        </is>
      </c>
      <c r="D347" s="2" t="n">
        <v>4906000000</v>
      </c>
    </row>
    <row r="348">
      <c r="A348" t="inlineStr">
        <is>
          <t>Balance Sheet</t>
        </is>
      </c>
      <c r="B348" t="inlineStr">
        <is>
          <t>Other Current Liabilities</t>
        </is>
      </c>
      <c r="C348" t="inlineStr">
        <is>
          <t>2021-12-31</t>
        </is>
      </c>
      <c r="D348" s="2" t="n">
        <v>5819000000</v>
      </c>
    </row>
    <row r="349">
      <c r="A349" t="inlineStr">
        <is>
          <t>Balance Sheet</t>
        </is>
      </c>
      <c r="B349" t="inlineStr">
        <is>
          <t>Other Equity Adjustments</t>
        </is>
      </c>
      <c r="C349" t="inlineStr">
        <is>
          <t>2024-12-31</t>
        </is>
      </c>
      <c r="D349" s="2" t="n">
        <v>-3097000000</v>
      </c>
    </row>
    <row r="350">
      <c r="A350" t="inlineStr">
        <is>
          <t>Balance Sheet</t>
        </is>
      </c>
      <c r="B350" t="inlineStr">
        <is>
          <t>Other Equity Adjustments</t>
        </is>
      </c>
      <c r="C350" t="inlineStr">
        <is>
          <t>2023-12-31</t>
        </is>
      </c>
      <c r="D350" s="2" t="n">
        <v>-2155000000</v>
      </c>
    </row>
    <row r="351">
      <c r="A351" t="inlineStr">
        <is>
          <t>Balance Sheet</t>
        </is>
      </c>
      <c r="B351" t="inlineStr">
        <is>
          <t>Other Equity Adjustments</t>
        </is>
      </c>
      <c r="C351" t="inlineStr">
        <is>
          <t>2022-12-31</t>
        </is>
      </c>
      <c r="D351" s="2" t="n">
        <v>-3530000000</v>
      </c>
    </row>
    <row r="352">
      <c r="A352" t="inlineStr">
        <is>
          <t>Balance Sheet</t>
        </is>
      </c>
      <c r="B352" t="inlineStr">
        <is>
          <t>Other Equity Adjustments</t>
        </is>
      </c>
      <c r="C352" t="inlineStr">
        <is>
          <t>2021-12-31</t>
        </is>
      </c>
      <c r="D352" s="2" t="n">
        <v>-693000000</v>
      </c>
    </row>
    <row r="353">
      <c r="A353" t="inlineStr">
        <is>
          <t>Balance Sheet</t>
        </is>
      </c>
      <c r="B353" t="inlineStr">
        <is>
          <t>Other Intangible Assets</t>
        </is>
      </c>
      <c r="C353" t="inlineStr">
        <is>
          <t>2024-12-31</t>
        </is>
      </c>
      <c r="D353" s="2" t="n">
        <v>915000000</v>
      </c>
    </row>
    <row r="354">
      <c r="A354" t="inlineStr">
        <is>
          <t>Balance Sheet</t>
        </is>
      </c>
      <c r="B354" t="inlineStr">
        <is>
          <t>Other Intangible Assets</t>
        </is>
      </c>
      <c r="C354" t="inlineStr">
        <is>
          <t>2023-12-31</t>
        </is>
      </c>
      <c r="D354" s="2" t="n">
        <v>788000000</v>
      </c>
    </row>
    <row r="355">
      <c r="A355" t="inlineStr">
        <is>
          <t>Balance Sheet</t>
        </is>
      </c>
      <c r="B355" t="inlineStr">
        <is>
          <t>Other Intangible Assets</t>
        </is>
      </c>
      <c r="C355" t="inlineStr">
        <is>
          <t>2022-12-31</t>
        </is>
      </c>
      <c r="D355" s="2" t="n">
        <v>897000000</v>
      </c>
    </row>
    <row r="356">
      <c r="A356" t="inlineStr">
        <is>
          <t>Balance Sheet</t>
        </is>
      </c>
      <c r="B356" t="inlineStr">
        <is>
          <t>Other Intangible Assets</t>
        </is>
      </c>
      <c r="C356" t="inlineStr">
        <is>
          <t>2021-12-31</t>
        </is>
      </c>
      <c r="D356" s="2" t="n">
        <v>634000000</v>
      </c>
    </row>
    <row r="357">
      <c r="A357" t="inlineStr">
        <is>
          <t>Balance Sheet</t>
        </is>
      </c>
      <c r="B357" t="inlineStr">
        <is>
          <t>Other Non Current Assets</t>
        </is>
      </c>
      <c r="C357" t="inlineStr">
        <is>
          <t>2024-12-31</t>
        </is>
      </c>
      <c r="D357" s="2" t="n">
        <v>12102000000</v>
      </c>
    </row>
    <row r="358">
      <c r="A358" t="inlineStr">
        <is>
          <t>Balance Sheet</t>
        </is>
      </c>
      <c r="B358" t="inlineStr">
        <is>
          <t>Other Non Current Assets</t>
        </is>
      </c>
      <c r="C358" t="inlineStr">
        <is>
          <t>2023-12-31</t>
        </is>
      </c>
      <c r="D358" s="2" t="n">
        <v>6794000000</v>
      </c>
    </row>
    <row r="359">
      <c r="A359" t="inlineStr">
        <is>
          <t>Balance Sheet</t>
        </is>
      </c>
      <c r="B359" t="inlineStr">
        <is>
          <t>Other Non Current Assets</t>
        </is>
      </c>
      <c r="C359" t="inlineStr">
        <is>
          <t>2022-12-31</t>
        </is>
      </c>
      <c r="D359" s="2" t="n">
        <v>6583000000</v>
      </c>
    </row>
    <row r="360">
      <c r="A360" t="inlineStr">
        <is>
          <t>Balance Sheet</t>
        </is>
      </c>
      <c r="B360" t="inlineStr">
        <is>
          <t>Other Non Current Assets</t>
        </is>
      </c>
      <c r="C360" t="inlineStr">
        <is>
          <t>2021-12-31</t>
        </is>
      </c>
      <c r="D360" s="2" t="n">
        <v>2751000000</v>
      </c>
    </row>
    <row r="361">
      <c r="A361" t="inlineStr">
        <is>
          <t>Balance Sheet</t>
        </is>
      </c>
      <c r="B361" t="inlineStr">
        <is>
          <t>Other Non Current Liabilities</t>
        </is>
      </c>
      <c r="C361" t="inlineStr">
        <is>
          <t>2024-12-31</t>
        </is>
      </c>
      <c r="D361" s="2" t="n">
        <v>2716000000</v>
      </c>
    </row>
    <row r="362">
      <c r="A362" t="inlineStr">
        <is>
          <t>Balance Sheet</t>
        </is>
      </c>
      <c r="B362" t="inlineStr">
        <is>
          <t>Other Non Current Liabilities</t>
        </is>
      </c>
      <c r="C362" t="inlineStr">
        <is>
          <t>2023-12-31</t>
        </is>
      </c>
      <c r="D362" s="2" t="n">
        <v>1370000000</v>
      </c>
    </row>
    <row r="363">
      <c r="A363" t="inlineStr">
        <is>
          <t>Balance Sheet</t>
        </is>
      </c>
      <c r="B363" t="inlineStr">
        <is>
          <t>Other Non Current Liabilities</t>
        </is>
      </c>
      <c r="C363" t="inlineStr">
        <is>
          <t>2022-12-31</t>
        </is>
      </c>
      <c r="D363" s="2" t="n">
        <v>1119000000</v>
      </c>
    </row>
    <row r="364">
      <c r="A364" t="inlineStr">
        <is>
          <t>Balance Sheet</t>
        </is>
      </c>
      <c r="B364" t="inlineStr">
        <is>
          <t>Other Non Current Liabilities</t>
        </is>
      </c>
      <c r="C364" t="inlineStr">
        <is>
          <t>2021-12-31</t>
        </is>
      </c>
      <c r="D364" s="2" t="n">
        <v>1289000000</v>
      </c>
    </row>
    <row r="365">
      <c r="A365" t="inlineStr">
        <is>
          <t>Balance Sheet</t>
        </is>
      </c>
      <c r="B365" t="inlineStr">
        <is>
          <t>Other Payable</t>
        </is>
      </c>
      <c r="C365" t="inlineStr">
        <is>
          <t>2021-12-31</t>
        </is>
      </c>
      <c r="D365" s="2" t="n">
        <v>1052000000</v>
      </c>
    </row>
    <row r="366">
      <c r="A366" t="inlineStr">
        <is>
          <t>Balance Sheet</t>
        </is>
      </c>
      <c r="B366" t="inlineStr">
        <is>
          <t>Other Payable</t>
        </is>
      </c>
      <c r="C366" t="inlineStr">
        <is>
          <t>2020-12-31</t>
        </is>
      </c>
      <c r="D366" s="2" t="n">
        <v>1093000000</v>
      </c>
    </row>
    <row r="367">
      <c r="A367" t="inlineStr">
        <is>
          <t>Balance Sheet</t>
        </is>
      </c>
      <c r="B367" t="inlineStr">
        <is>
          <t>Other Properties</t>
        </is>
      </c>
      <c r="C367" t="inlineStr">
        <is>
          <t>2024-12-31</t>
        </is>
      </c>
      <c r="D367" s="2" t="n">
        <v>95853000000</v>
      </c>
    </row>
    <row r="368">
      <c r="A368" t="inlineStr">
        <is>
          <t>Balance Sheet</t>
        </is>
      </c>
      <c r="B368" t="inlineStr">
        <is>
          <t>Other Properties</t>
        </is>
      </c>
      <c r="C368" t="inlineStr">
        <is>
          <t>2023-12-31</t>
        </is>
      </c>
      <c r="D368" s="2" t="n">
        <v>71733000000</v>
      </c>
    </row>
    <row r="369">
      <c r="A369" t="inlineStr">
        <is>
          <t>Balance Sheet</t>
        </is>
      </c>
      <c r="B369" t="inlineStr">
        <is>
          <t>Other Properties</t>
        </is>
      </c>
      <c r="C369" t="inlineStr">
        <is>
          <t>2022-12-31</t>
        </is>
      </c>
      <c r="D369" s="2" t="n">
        <v>55998000000</v>
      </c>
    </row>
    <row r="370">
      <c r="A370" t="inlineStr">
        <is>
          <t>Balance Sheet</t>
        </is>
      </c>
      <c r="B370" t="inlineStr">
        <is>
          <t>Other Properties</t>
        </is>
      </c>
      <c r="C370" t="inlineStr">
        <is>
          <t>2021-12-31</t>
        </is>
      </c>
      <c r="D370" s="2" t="n">
        <v>45343000000</v>
      </c>
    </row>
    <row r="371">
      <c r="A371" t="inlineStr">
        <is>
          <t>Balance Sheet</t>
        </is>
      </c>
      <c r="B371" t="inlineStr">
        <is>
          <t>Other Short Term Investments</t>
        </is>
      </c>
      <c r="C371" t="inlineStr">
        <is>
          <t>2024-12-31</t>
        </is>
      </c>
      <c r="D371" s="2" t="n">
        <v>33926000000</v>
      </c>
    </row>
    <row r="372">
      <c r="A372" t="inlineStr">
        <is>
          <t>Balance Sheet</t>
        </is>
      </c>
      <c r="B372" t="inlineStr">
        <is>
          <t>Other Short Term Investments</t>
        </is>
      </c>
      <c r="C372" t="inlineStr">
        <is>
          <t>2023-12-31</t>
        </is>
      </c>
      <c r="D372" s="2" t="n">
        <v>23541000000</v>
      </c>
    </row>
    <row r="373">
      <c r="A373" t="inlineStr">
        <is>
          <t>Balance Sheet</t>
        </is>
      </c>
      <c r="B373" t="inlineStr">
        <is>
          <t>Other Short Term Investments</t>
        </is>
      </c>
      <c r="C373" t="inlineStr">
        <is>
          <t>2022-12-31</t>
        </is>
      </c>
      <c r="D373" s="2" t="n">
        <v>26057000000</v>
      </c>
    </row>
    <row r="374">
      <c r="A374" t="inlineStr">
        <is>
          <t>Balance Sheet</t>
        </is>
      </c>
      <c r="B374" t="inlineStr">
        <is>
          <t>Other Short Term Investments</t>
        </is>
      </c>
      <c r="C374" t="inlineStr">
        <is>
          <t>2021-12-31</t>
        </is>
      </c>
      <c r="D374" s="2" t="n">
        <v>31397000000</v>
      </c>
    </row>
    <row r="375">
      <c r="A375" t="inlineStr">
        <is>
          <t>Balance Sheet</t>
        </is>
      </c>
      <c r="B375" t="inlineStr">
        <is>
          <t>Payables</t>
        </is>
      </c>
      <c r="C375" t="inlineStr">
        <is>
          <t>2024-12-31</t>
        </is>
      </c>
      <c r="D375" s="2" t="n">
        <v>11125000000</v>
      </c>
    </row>
    <row r="376">
      <c r="A376" t="inlineStr">
        <is>
          <t>Balance Sheet</t>
        </is>
      </c>
      <c r="B376" t="inlineStr">
        <is>
          <t>Payables</t>
        </is>
      </c>
      <c r="C376" t="inlineStr">
        <is>
          <t>2023-12-31</t>
        </is>
      </c>
      <c r="D376" s="2" t="n">
        <v>8504000000</v>
      </c>
    </row>
    <row r="377">
      <c r="A377" t="inlineStr">
        <is>
          <t>Balance Sheet</t>
        </is>
      </c>
      <c r="B377" t="inlineStr">
        <is>
          <t>Payables</t>
        </is>
      </c>
      <c r="C377" t="inlineStr">
        <is>
          <t>2022-12-31</t>
        </is>
      </c>
      <c r="D377" s="2" t="n">
        <v>8446000000</v>
      </c>
    </row>
    <row r="378">
      <c r="A378" t="inlineStr">
        <is>
          <t>Balance Sheet</t>
        </is>
      </c>
      <c r="B378" t="inlineStr">
        <is>
          <t>Payables</t>
        </is>
      </c>
      <c r="C378" t="inlineStr">
        <is>
          <t>2021-12-31</t>
        </is>
      </c>
      <c r="D378" s="2" t="n">
        <v>6391000000</v>
      </c>
    </row>
    <row r="379">
      <c r="A379" t="inlineStr">
        <is>
          <t>Balance Sheet</t>
        </is>
      </c>
      <c r="B379" t="inlineStr">
        <is>
          <t>Payables And Accrued Expenses</t>
        </is>
      </c>
      <c r="C379" t="inlineStr">
        <is>
          <t>2024-12-31</t>
        </is>
      </c>
      <c r="D379" s="2" t="n">
        <v>19230000000</v>
      </c>
    </row>
    <row r="380">
      <c r="A380" t="inlineStr">
        <is>
          <t>Balance Sheet</t>
        </is>
      </c>
      <c r="B380" t="inlineStr">
        <is>
          <t>Payables And Accrued Expenses</t>
        </is>
      </c>
      <c r="C380" t="inlineStr">
        <is>
          <t>2023-12-31</t>
        </is>
      </c>
      <c r="D380" s="2" t="n">
        <v>17309000000</v>
      </c>
    </row>
    <row r="381">
      <c r="A381" t="inlineStr">
        <is>
          <t>Balance Sheet</t>
        </is>
      </c>
      <c r="B381" t="inlineStr">
        <is>
          <t>Payables And Accrued Expenses</t>
        </is>
      </c>
      <c r="C381" t="inlineStr">
        <is>
          <t>2022-12-31</t>
        </is>
      </c>
      <c r="D381" s="2" t="n">
        <v>16162000000</v>
      </c>
    </row>
    <row r="382">
      <c r="A382" t="inlineStr">
        <is>
          <t>Balance Sheet</t>
        </is>
      </c>
      <c r="B382" t="inlineStr">
        <is>
          <t>Payables And Accrued Expenses</t>
        </is>
      </c>
      <c r="C382" t="inlineStr">
        <is>
          <t>2021-12-31</t>
        </is>
      </c>
      <c r="D382" s="2" t="n">
        <v>11037000000</v>
      </c>
    </row>
    <row r="383">
      <c r="A383" t="inlineStr">
        <is>
          <t>Balance Sheet</t>
        </is>
      </c>
      <c r="B383" t="inlineStr">
        <is>
          <t>Pensionand Other Post Retirement Benefit Plans Current</t>
        </is>
      </c>
      <c r="C383" t="inlineStr">
        <is>
          <t>2024-12-31</t>
        </is>
      </c>
      <c r="D383" s="2" t="n">
        <v>6350000000</v>
      </c>
    </row>
    <row r="384">
      <c r="A384" t="inlineStr">
        <is>
          <t>Balance Sheet</t>
        </is>
      </c>
      <c r="B384" t="inlineStr">
        <is>
          <t>Pensionand Other Post Retirement Benefit Plans Current</t>
        </is>
      </c>
      <c r="C384" t="inlineStr">
        <is>
          <t>2023-12-31</t>
        </is>
      </c>
      <c r="D384" s="2" t="n">
        <v>6659000000</v>
      </c>
    </row>
    <row r="385">
      <c r="A385" t="inlineStr">
        <is>
          <t>Balance Sheet</t>
        </is>
      </c>
      <c r="B385" t="inlineStr">
        <is>
          <t>Pensionand Other Post Retirement Benefit Plans Current</t>
        </is>
      </c>
      <c r="C385" t="inlineStr">
        <is>
          <t>2022-12-31</t>
        </is>
      </c>
      <c r="D385" s="2" t="n">
        <v>4591000000</v>
      </c>
    </row>
    <row r="386">
      <c r="A386" t="inlineStr">
        <is>
          <t>Balance Sheet</t>
        </is>
      </c>
      <c r="B386" t="inlineStr">
        <is>
          <t>Pensionand Other Post Retirement Benefit Plans Current</t>
        </is>
      </c>
      <c r="C386" t="inlineStr">
        <is>
          <t>2021-12-31</t>
        </is>
      </c>
      <c r="D386" s="2" t="n">
        <v>3152000000</v>
      </c>
    </row>
    <row r="387">
      <c r="A387" t="inlineStr">
        <is>
          <t>Balance Sheet</t>
        </is>
      </c>
      <c r="B387" t="inlineStr">
        <is>
          <t>Prepaid Assets</t>
        </is>
      </c>
      <c r="C387" t="inlineStr">
        <is>
          <t>2021-12-31</t>
        </is>
      </c>
      <c r="D387" s="2" t="n">
        <v>4629000000</v>
      </c>
    </row>
    <row r="388">
      <c r="A388" t="inlineStr">
        <is>
          <t>Balance Sheet</t>
        </is>
      </c>
      <c r="B388" t="inlineStr">
        <is>
          <t>Prepaid Assets</t>
        </is>
      </c>
      <c r="C388" t="inlineStr">
        <is>
          <t>2020-12-31</t>
        </is>
      </c>
      <c r="D388" s="2" t="n">
        <v>2381000000</v>
      </c>
    </row>
    <row r="389">
      <c r="A389" t="inlineStr">
        <is>
          <t>Balance Sheet</t>
        </is>
      </c>
      <c r="B389" t="inlineStr">
        <is>
          <t>Properties</t>
        </is>
      </c>
      <c r="C389" t="inlineStr">
        <is>
          <t>2024-12-31</t>
        </is>
      </c>
      <c r="D389" s="2" t="n">
        <v>0</v>
      </c>
    </row>
    <row r="390">
      <c r="A390" t="inlineStr">
        <is>
          <t>Balance Sheet</t>
        </is>
      </c>
      <c r="B390" t="inlineStr">
        <is>
          <t>Properties</t>
        </is>
      </c>
      <c r="C390" t="inlineStr">
        <is>
          <t>2023-12-31</t>
        </is>
      </c>
      <c r="D390" s="2" t="n">
        <v>0</v>
      </c>
    </row>
    <row r="391">
      <c r="A391" t="inlineStr">
        <is>
          <t>Balance Sheet</t>
        </is>
      </c>
      <c r="B391" t="inlineStr">
        <is>
          <t>Properties</t>
        </is>
      </c>
      <c r="C391" t="inlineStr">
        <is>
          <t>2022-12-31</t>
        </is>
      </c>
      <c r="D391" s="2" t="n">
        <v>0</v>
      </c>
    </row>
    <row r="392">
      <c r="A392" t="inlineStr">
        <is>
          <t>Balance Sheet</t>
        </is>
      </c>
      <c r="B392" t="inlineStr">
        <is>
          <t>Properties</t>
        </is>
      </c>
      <c r="C392" t="inlineStr">
        <is>
          <t>2021-12-31</t>
        </is>
      </c>
      <c r="D392" s="2" t="n">
        <v>0</v>
      </c>
    </row>
    <row r="393">
      <c r="A393" t="inlineStr">
        <is>
          <t>Balance Sheet</t>
        </is>
      </c>
      <c r="B393" t="inlineStr">
        <is>
          <t>Receivables</t>
        </is>
      </c>
      <c r="C393" t="inlineStr">
        <is>
          <t>2024-12-31</t>
        </is>
      </c>
      <c r="D393" s="2" t="n">
        <v>16994000000</v>
      </c>
    </row>
    <row r="394">
      <c r="A394" t="inlineStr">
        <is>
          <t>Balance Sheet</t>
        </is>
      </c>
      <c r="B394" t="inlineStr">
        <is>
          <t>Receivables</t>
        </is>
      </c>
      <c r="C394" t="inlineStr">
        <is>
          <t>2023-12-31</t>
        </is>
      </c>
      <c r="D394" s="2" t="n">
        <v>16169000000</v>
      </c>
    </row>
    <row r="395">
      <c r="A395" t="inlineStr">
        <is>
          <t>Balance Sheet</t>
        </is>
      </c>
      <c r="B395" t="inlineStr">
        <is>
          <t>Receivables</t>
        </is>
      </c>
      <c r="C395" t="inlineStr">
        <is>
          <t>2022-12-31</t>
        </is>
      </c>
      <c r="D395" s="2" t="n">
        <v>13466000000</v>
      </c>
    </row>
    <row r="396">
      <c r="A396" t="inlineStr">
        <is>
          <t>Balance Sheet</t>
        </is>
      </c>
      <c r="B396" t="inlineStr">
        <is>
          <t>Receivables</t>
        </is>
      </c>
      <c r="C396" t="inlineStr">
        <is>
          <t>2021-12-31</t>
        </is>
      </c>
      <c r="D396" s="2" t="n">
        <v>14039000000</v>
      </c>
    </row>
    <row r="397">
      <c r="A397" t="inlineStr">
        <is>
          <t>Balance Sheet</t>
        </is>
      </c>
      <c r="B397" t="inlineStr">
        <is>
          <t>Retained Earnings</t>
        </is>
      </c>
      <c r="C397" t="inlineStr">
        <is>
          <t>2024-12-31</t>
        </is>
      </c>
      <c r="D397" s="2" t="n">
        <v>102506000000</v>
      </c>
    </row>
    <row r="398">
      <c r="A398" t="inlineStr">
        <is>
          <t>Balance Sheet</t>
        </is>
      </c>
      <c r="B398" t="inlineStr">
        <is>
          <t>Retained Earnings</t>
        </is>
      </c>
      <c r="C398" t="inlineStr">
        <is>
          <t>2023-12-31</t>
        </is>
      </c>
      <c r="D398" s="2" t="n">
        <v>82070000000</v>
      </c>
    </row>
    <row r="399">
      <c r="A399" t="inlineStr">
        <is>
          <t>Balance Sheet</t>
        </is>
      </c>
      <c r="B399" t="inlineStr">
        <is>
          <t>Retained Earnings</t>
        </is>
      </c>
      <c r="C399" t="inlineStr">
        <is>
          <t>2022-12-31</t>
        </is>
      </c>
      <c r="D399" s="2" t="n">
        <v>64799000000</v>
      </c>
    </row>
    <row r="400">
      <c r="A400" t="inlineStr">
        <is>
          <t>Balance Sheet</t>
        </is>
      </c>
      <c r="B400" t="inlineStr">
        <is>
          <t>Retained Earnings</t>
        </is>
      </c>
      <c r="C400" t="inlineStr">
        <is>
          <t>2021-12-31</t>
        </is>
      </c>
      <c r="D400" s="2" t="n">
        <v>69761000000</v>
      </c>
    </row>
    <row r="401">
      <c r="A401" t="inlineStr">
        <is>
          <t>Balance Sheet</t>
        </is>
      </c>
      <c r="B401" t="inlineStr">
        <is>
          <t>Share Issued</t>
        </is>
      </c>
      <c r="C401" t="inlineStr">
        <is>
          <t>2024-12-31</t>
        </is>
      </c>
      <c r="D401" s="2" t="n">
        <v>2534487662</v>
      </c>
    </row>
    <row r="402">
      <c r="A402" t="inlineStr">
        <is>
          <t>Balance Sheet</t>
        </is>
      </c>
      <c r="B402" t="inlineStr">
        <is>
          <t>Share Issued</t>
        </is>
      </c>
      <c r="C402" t="inlineStr">
        <is>
          <t>2023-12-31</t>
        </is>
      </c>
      <c r="D402" s="2" t="n">
        <v>2561000000</v>
      </c>
    </row>
    <row r="403">
      <c r="A403" t="inlineStr">
        <is>
          <t>Balance Sheet</t>
        </is>
      </c>
      <c r="B403" t="inlineStr">
        <is>
          <t>Share Issued</t>
        </is>
      </c>
      <c r="C403" t="inlineStr">
        <is>
          <t>2022-12-31</t>
        </is>
      </c>
      <c r="D403" s="2" t="n">
        <v>2614000000</v>
      </c>
    </row>
    <row r="404">
      <c r="A404" t="inlineStr">
        <is>
          <t>Balance Sheet</t>
        </is>
      </c>
      <c r="B404" t="inlineStr">
        <is>
          <t>Share Issued</t>
        </is>
      </c>
      <c r="C404" t="inlineStr">
        <is>
          <t>2021-12-31</t>
        </is>
      </c>
      <c r="D404" s="2" t="n">
        <v>2741000000</v>
      </c>
    </row>
    <row r="405">
      <c r="A405" t="inlineStr">
        <is>
          <t>Balance Sheet</t>
        </is>
      </c>
      <c r="B405" t="inlineStr">
        <is>
          <t>Stockholders Equity</t>
        </is>
      </c>
      <c r="C405" t="inlineStr">
        <is>
          <t>2024-12-31</t>
        </is>
      </c>
      <c r="D405" s="2" t="n">
        <v>182637000000</v>
      </c>
    </row>
    <row r="406">
      <c r="A406" t="inlineStr">
        <is>
          <t>Balance Sheet</t>
        </is>
      </c>
      <c r="B406" t="inlineStr">
        <is>
          <t>Stockholders Equity</t>
        </is>
      </c>
      <c r="C406" t="inlineStr">
        <is>
          <t>2023-12-31</t>
        </is>
      </c>
      <c r="D406" s="2" t="n">
        <v>153168000000</v>
      </c>
    </row>
    <row r="407">
      <c r="A407" t="inlineStr">
        <is>
          <t>Balance Sheet</t>
        </is>
      </c>
      <c r="B407" t="inlineStr">
        <is>
          <t>Stockholders Equity</t>
        </is>
      </c>
      <c r="C407" t="inlineStr">
        <is>
          <t>2022-12-31</t>
        </is>
      </c>
      <c r="D407" s="2" t="n">
        <v>125713000000</v>
      </c>
    </row>
    <row r="408">
      <c r="A408" t="inlineStr">
        <is>
          <t>Balance Sheet</t>
        </is>
      </c>
      <c r="B408" t="inlineStr">
        <is>
          <t>Stockholders Equity</t>
        </is>
      </c>
      <c r="C408" t="inlineStr">
        <is>
          <t>2021-12-31</t>
        </is>
      </c>
      <c r="D408" s="2" t="n">
        <v>124879000000</v>
      </c>
    </row>
    <row r="409">
      <c r="A409" t="inlineStr">
        <is>
          <t>Balance Sheet</t>
        </is>
      </c>
      <c r="B409" t="inlineStr">
        <is>
          <t>Tangible Book Value</t>
        </is>
      </c>
      <c r="C409" t="inlineStr">
        <is>
          <t>2024-12-31</t>
        </is>
      </c>
      <c r="D409" s="2" t="n">
        <v>161068000000</v>
      </c>
    </row>
    <row r="410">
      <c r="A410" t="inlineStr">
        <is>
          <t>Balance Sheet</t>
        </is>
      </c>
      <c r="B410" t="inlineStr">
        <is>
          <t>Tangible Book Value</t>
        </is>
      </c>
      <c r="C410" t="inlineStr">
        <is>
          <t>2023-12-31</t>
        </is>
      </c>
      <c r="D410" s="2" t="n">
        <v>131726000000</v>
      </c>
    </row>
    <row r="411">
      <c r="A411" t="inlineStr">
        <is>
          <t>Balance Sheet</t>
        </is>
      </c>
      <c r="B411" t="inlineStr">
        <is>
          <t>Tangible Book Value</t>
        </is>
      </c>
      <c r="C411" t="inlineStr">
        <is>
          <t>2022-12-31</t>
        </is>
      </c>
      <c r="D411" s="2" t="n">
        <v>104510000000</v>
      </c>
    </row>
    <row r="412">
      <c r="A412" t="inlineStr">
        <is>
          <t>Balance Sheet</t>
        </is>
      </c>
      <c r="B412" t="inlineStr">
        <is>
          <t>Tangible Book Value</t>
        </is>
      </c>
      <c r="C412" t="inlineStr">
        <is>
          <t>2021-12-31</t>
        </is>
      </c>
      <c r="D412" s="2" t="n">
        <v>105048000000</v>
      </c>
    </row>
    <row r="413">
      <c r="A413" t="inlineStr">
        <is>
          <t>Balance Sheet</t>
        </is>
      </c>
      <c r="B413" t="inlineStr">
        <is>
          <t>Total Assets</t>
        </is>
      </c>
      <c r="C413" t="inlineStr">
        <is>
          <t>2024-12-31</t>
        </is>
      </c>
      <c r="D413" s="2" t="n">
        <v>276054000000</v>
      </c>
    </row>
    <row r="414">
      <c r="A414" t="inlineStr">
        <is>
          <t>Balance Sheet</t>
        </is>
      </c>
      <c r="B414" t="inlineStr">
        <is>
          <t>Total Assets</t>
        </is>
      </c>
      <c r="C414" t="inlineStr">
        <is>
          <t>2023-12-31</t>
        </is>
      </c>
      <c r="D414" s="2" t="n">
        <v>229623000000</v>
      </c>
    </row>
    <row r="415">
      <c r="A415" t="inlineStr">
        <is>
          <t>Balance Sheet</t>
        </is>
      </c>
      <c r="B415" t="inlineStr">
        <is>
          <t>Total Assets</t>
        </is>
      </c>
      <c r="C415" t="inlineStr">
        <is>
          <t>2022-12-31</t>
        </is>
      </c>
      <c r="D415" s="2" t="n">
        <v>185727000000</v>
      </c>
    </row>
    <row r="416">
      <c r="A416" t="inlineStr">
        <is>
          <t>Balance Sheet</t>
        </is>
      </c>
      <c r="B416" t="inlineStr">
        <is>
          <t>Total Assets</t>
        </is>
      </c>
      <c r="C416" t="inlineStr">
        <is>
          <t>2021-12-31</t>
        </is>
      </c>
      <c r="D416" s="2" t="n">
        <v>165987000000</v>
      </c>
    </row>
    <row r="417">
      <c r="A417" t="inlineStr">
        <is>
          <t>Balance Sheet</t>
        </is>
      </c>
      <c r="B417" t="inlineStr">
        <is>
          <t>Total Capitalization</t>
        </is>
      </c>
      <c r="C417" t="inlineStr">
        <is>
          <t>2024-12-31</t>
        </is>
      </c>
      <c r="D417" s="2" t="n">
        <v>211463000000</v>
      </c>
    </row>
    <row r="418">
      <c r="A418" t="inlineStr">
        <is>
          <t>Balance Sheet</t>
        </is>
      </c>
      <c r="B418" t="inlineStr">
        <is>
          <t>Total Capitalization</t>
        </is>
      </c>
      <c r="C418" t="inlineStr">
        <is>
          <t>2023-12-31</t>
        </is>
      </c>
      <c r="D418" s="2" t="n">
        <v>171553000000</v>
      </c>
    </row>
    <row r="419">
      <c r="A419" t="inlineStr">
        <is>
          <t>Balance Sheet</t>
        </is>
      </c>
      <c r="B419" t="inlineStr">
        <is>
          <t>Total Capitalization</t>
        </is>
      </c>
      <c r="C419" t="inlineStr">
        <is>
          <t>2022-12-31</t>
        </is>
      </c>
      <c r="D419" s="2" t="n">
        <v>135636000000</v>
      </c>
    </row>
    <row r="420">
      <c r="A420" t="inlineStr">
        <is>
          <t>Balance Sheet</t>
        </is>
      </c>
      <c r="B420" t="inlineStr">
        <is>
          <t>Total Capitalization</t>
        </is>
      </c>
      <c r="C420" t="inlineStr">
        <is>
          <t>2021-12-31</t>
        </is>
      </c>
      <c r="D420" s="2" t="n">
        <v>124879000000</v>
      </c>
    </row>
    <row r="421">
      <c r="A421" t="inlineStr">
        <is>
          <t>Balance Sheet</t>
        </is>
      </c>
      <c r="B421" t="inlineStr">
        <is>
          <t>Total Debt</t>
        </is>
      </c>
      <c r="C421" t="inlineStr">
        <is>
          <t>2024-12-31</t>
        </is>
      </c>
      <c r="D421" s="2" t="n">
        <v>49060000000</v>
      </c>
    </row>
    <row r="422">
      <c r="A422" t="inlineStr">
        <is>
          <t>Balance Sheet</t>
        </is>
      </c>
      <c r="B422" t="inlineStr">
        <is>
          <t>Total Debt</t>
        </is>
      </c>
      <c r="C422" t="inlineStr">
        <is>
          <t>2023-12-31</t>
        </is>
      </c>
      <c r="D422" s="2" t="n">
        <v>37234000000</v>
      </c>
    </row>
    <row r="423">
      <c r="A423" t="inlineStr">
        <is>
          <t>Balance Sheet</t>
        </is>
      </c>
      <c r="B423" t="inlineStr">
        <is>
          <t>Total Debt</t>
        </is>
      </c>
      <c r="C423" t="inlineStr">
        <is>
          <t>2022-12-31</t>
        </is>
      </c>
      <c r="D423" s="2" t="n">
        <v>26591000000</v>
      </c>
    </row>
    <row r="424">
      <c r="A424" t="inlineStr">
        <is>
          <t>Balance Sheet</t>
        </is>
      </c>
      <c r="B424" t="inlineStr">
        <is>
          <t>Total Debt</t>
        </is>
      </c>
      <c r="C424" t="inlineStr">
        <is>
          <t>2021-12-31</t>
        </is>
      </c>
      <c r="D424" s="2" t="n">
        <v>13873000000</v>
      </c>
    </row>
    <row r="425">
      <c r="A425" t="inlineStr">
        <is>
          <t>Balance Sheet</t>
        </is>
      </c>
      <c r="B425" t="inlineStr">
        <is>
          <t>Total Equity Gross Minority Interest</t>
        </is>
      </c>
      <c r="C425" t="inlineStr">
        <is>
          <t>2024-12-31</t>
        </is>
      </c>
      <c r="D425" s="2" t="n">
        <v>182637000000</v>
      </c>
    </row>
    <row r="426">
      <c r="A426" t="inlineStr">
        <is>
          <t>Balance Sheet</t>
        </is>
      </c>
      <c r="B426" t="inlineStr">
        <is>
          <t>Total Equity Gross Minority Interest</t>
        </is>
      </c>
      <c r="C426" t="inlineStr">
        <is>
          <t>2023-12-31</t>
        </is>
      </c>
      <c r="D426" s="2" t="n">
        <v>153168000000</v>
      </c>
    </row>
    <row r="427">
      <c r="A427" t="inlineStr">
        <is>
          <t>Balance Sheet</t>
        </is>
      </c>
      <c r="B427" t="inlineStr">
        <is>
          <t>Total Equity Gross Minority Interest</t>
        </is>
      </c>
      <c r="C427" t="inlineStr">
        <is>
          <t>2022-12-31</t>
        </is>
      </c>
      <c r="D427" s="2" t="n">
        <v>125713000000</v>
      </c>
    </row>
    <row r="428">
      <c r="A428" t="inlineStr">
        <is>
          <t>Balance Sheet</t>
        </is>
      </c>
      <c r="B428" t="inlineStr">
        <is>
          <t>Total Equity Gross Minority Interest</t>
        </is>
      </c>
      <c r="C428" t="inlineStr">
        <is>
          <t>2021-12-31</t>
        </is>
      </c>
      <c r="D428" s="2" t="n">
        <v>124879000000</v>
      </c>
    </row>
    <row r="429">
      <c r="A429" t="inlineStr">
        <is>
          <t>Balance Sheet</t>
        </is>
      </c>
      <c r="B429" t="inlineStr">
        <is>
          <t>Total Liabilities Net Minority Interest</t>
        </is>
      </c>
      <c r="C429" t="inlineStr">
        <is>
          <t>2024-12-31</t>
        </is>
      </c>
      <c r="D429" s="2" t="n">
        <v>93417000000</v>
      </c>
    </row>
    <row r="430">
      <c r="A430" t="inlineStr">
        <is>
          <t>Balance Sheet</t>
        </is>
      </c>
      <c r="B430" t="inlineStr">
        <is>
          <t>Total Liabilities Net Minority Interest</t>
        </is>
      </c>
      <c r="C430" t="inlineStr">
        <is>
          <t>2023-12-31</t>
        </is>
      </c>
      <c r="D430" s="2" t="n">
        <v>76455000000</v>
      </c>
    </row>
    <row r="431">
      <c r="A431" t="inlineStr">
        <is>
          <t>Balance Sheet</t>
        </is>
      </c>
      <c r="B431" t="inlineStr">
        <is>
          <t>Total Liabilities Net Minority Interest</t>
        </is>
      </c>
      <c r="C431" t="inlineStr">
        <is>
          <t>2022-12-31</t>
        </is>
      </c>
      <c r="D431" s="2" t="n">
        <v>60014000000</v>
      </c>
    </row>
    <row r="432">
      <c r="A432" t="inlineStr">
        <is>
          <t>Balance Sheet</t>
        </is>
      </c>
      <c r="B432" t="inlineStr">
        <is>
          <t>Total Liabilities Net Minority Interest</t>
        </is>
      </c>
      <c r="C432" t="inlineStr">
        <is>
          <t>2021-12-31</t>
        </is>
      </c>
      <c r="D432" s="2" t="n">
        <v>41108000000</v>
      </c>
    </row>
    <row r="433">
      <c r="A433" t="inlineStr">
        <is>
          <t>Balance Sheet</t>
        </is>
      </c>
      <c r="B433" t="inlineStr">
        <is>
          <t>Total Non Current Assets</t>
        </is>
      </c>
      <c r="C433" t="inlineStr">
        <is>
          <t>2024-12-31</t>
        </is>
      </c>
      <c r="D433" s="2" t="n">
        <v>176009000000</v>
      </c>
    </row>
    <row r="434">
      <c r="A434" t="inlineStr">
        <is>
          <t>Balance Sheet</t>
        </is>
      </c>
      <c r="B434" t="inlineStr">
        <is>
          <t>Total Non Current Assets</t>
        </is>
      </c>
      <c r="C434" t="inlineStr">
        <is>
          <t>2023-12-31</t>
        </is>
      </c>
      <c r="D434" s="2" t="n">
        <v>144258000000</v>
      </c>
    </row>
    <row r="435">
      <c r="A435" t="inlineStr">
        <is>
          <t>Balance Sheet</t>
        </is>
      </c>
      <c r="B435" t="inlineStr">
        <is>
          <t>Total Non Current Assets</t>
        </is>
      </c>
      <c r="C435" t="inlineStr">
        <is>
          <t>2022-12-31</t>
        </is>
      </c>
      <c r="D435" s="2" t="n">
        <v>126178000000</v>
      </c>
    </row>
    <row r="436">
      <c r="A436" t="inlineStr">
        <is>
          <t>Balance Sheet</t>
        </is>
      </c>
      <c r="B436" t="inlineStr">
        <is>
          <t>Total Non Current Assets</t>
        </is>
      </c>
      <c r="C436" t="inlineStr">
        <is>
          <t>2021-12-31</t>
        </is>
      </c>
      <c r="D436" s="2" t="n">
        <v>99321000000</v>
      </c>
    </row>
    <row r="437">
      <c r="A437" t="inlineStr">
        <is>
          <t>Balance Sheet</t>
        </is>
      </c>
      <c r="B437" t="inlineStr">
        <is>
          <t>Total Non Current Liabilities Net Minority Interest</t>
        </is>
      </c>
      <c r="C437" t="inlineStr">
        <is>
          <t>2024-12-31</t>
        </is>
      </c>
      <c r="D437" s="2" t="n">
        <v>59821000000</v>
      </c>
    </row>
    <row r="438">
      <c r="A438" t="inlineStr">
        <is>
          <t>Balance Sheet</t>
        </is>
      </c>
      <c r="B438" t="inlineStr">
        <is>
          <t>Total Non Current Liabilities Net Minority Interest</t>
        </is>
      </c>
      <c r="C438" t="inlineStr">
        <is>
          <t>2023-12-31</t>
        </is>
      </c>
      <c r="D438" s="2" t="n">
        <v>44495000000</v>
      </c>
    </row>
    <row r="439">
      <c r="A439" t="inlineStr">
        <is>
          <t>Balance Sheet</t>
        </is>
      </c>
      <c r="B439" t="inlineStr">
        <is>
          <t>Total Non Current Liabilities Net Minority Interest</t>
        </is>
      </c>
      <c r="C439" t="inlineStr">
        <is>
          <t>2022-12-31</t>
        </is>
      </c>
      <c r="D439" s="2" t="n">
        <v>32988000000</v>
      </c>
    </row>
    <row r="440">
      <c r="A440" t="inlineStr">
        <is>
          <t>Balance Sheet</t>
        </is>
      </c>
      <c r="B440" t="inlineStr">
        <is>
          <t>Total Non Current Liabilities Net Minority Interest</t>
        </is>
      </c>
      <c r="C440" t="inlineStr">
        <is>
          <t>2021-12-31</t>
        </is>
      </c>
      <c r="D440" s="2" t="n">
        <v>19973000000</v>
      </c>
    </row>
    <row r="441">
      <c r="A441" t="inlineStr">
        <is>
          <t>Balance Sheet</t>
        </is>
      </c>
      <c r="B441" t="inlineStr">
        <is>
          <t>Total Tax Payable</t>
        </is>
      </c>
      <c r="C441" t="inlineStr">
        <is>
          <t>2024-12-31</t>
        </is>
      </c>
      <c r="D441" s="2" t="n">
        <v>3438000000</v>
      </c>
    </row>
    <row r="442">
      <c r="A442" t="inlineStr">
        <is>
          <t>Balance Sheet</t>
        </is>
      </c>
      <c r="B442" t="inlineStr">
        <is>
          <t>Total Tax Payable</t>
        </is>
      </c>
      <c r="C442" t="inlineStr">
        <is>
          <t>2023-12-31</t>
        </is>
      </c>
      <c r="D442" s="2" t="n">
        <v>3655000000</v>
      </c>
    </row>
    <row r="443">
      <c r="A443" t="inlineStr">
        <is>
          <t>Balance Sheet</t>
        </is>
      </c>
      <c r="B443" t="inlineStr">
        <is>
          <t>Total Tax Payable</t>
        </is>
      </c>
      <c r="C443" t="inlineStr">
        <is>
          <t>2022-12-31</t>
        </is>
      </c>
      <c r="D443" s="2" t="n">
        <v>2339000000</v>
      </c>
    </row>
    <row r="444">
      <c r="A444" t="inlineStr">
        <is>
          <t>Balance Sheet</t>
        </is>
      </c>
      <c r="B444" t="inlineStr">
        <is>
          <t>Total Tax Payable</t>
        </is>
      </c>
      <c r="C444" t="inlineStr">
        <is>
          <t>2021-12-31</t>
        </is>
      </c>
      <c r="D444" s="2" t="n">
        <v>1256000000</v>
      </c>
    </row>
    <row r="445">
      <c r="A445" t="inlineStr">
        <is>
          <t>Balance Sheet</t>
        </is>
      </c>
      <c r="B445" t="inlineStr">
        <is>
          <t>Tradeand Other Payables Non Current</t>
        </is>
      </c>
      <c r="C445" t="inlineStr">
        <is>
          <t>2024-12-31</t>
        </is>
      </c>
      <c r="D445" s="2" t="n">
        <v>9987000000</v>
      </c>
    </row>
    <row r="446">
      <c r="A446" t="inlineStr">
        <is>
          <t>Balance Sheet</t>
        </is>
      </c>
      <c r="B446" t="inlineStr">
        <is>
          <t>Tradeand Other Payables Non Current</t>
        </is>
      </c>
      <c r="C446" t="inlineStr">
        <is>
          <t>2023-12-31</t>
        </is>
      </c>
      <c r="D446" s="2" t="n">
        <v>7514000000</v>
      </c>
    </row>
    <row r="447">
      <c r="A447" t="inlineStr">
        <is>
          <t>Balance Sheet</t>
        </is>
      </c>
      <c r="B447" t="inlineStr">
        <is>
          <t>Tradeand Other Payables Non Current</t>
        </is>
      </c>
      <c r="C447" t="inlineStr">
        <is>
          <t>2022-12-31</t>
        </is>
      </c>
      <c r="D447" s="2" t="n">
        <v>6645000000</v>
      </c>
    </row>
    <row r="448">
      <c r="A448" t="inlineStr">
        <is>
          <t>Balance Sheet</t>
        </is>
      </c>
      <c r="B448" t="inlineStr">
        <is>
          <t>Tradeand Other Payables Non Current</t>
        </is>
      </c>
      <c r="C448" t="inlineStr">
        <is>
          <t>2021-12-31</t>
        </is>
      </c>
      <c r="D448" s="2" t="n">
        <v>5938000000</v>
      </c>
    </row>
    <row r="449">
      <c r="A449" t="inlineStr">
        <is>
          <t>Balance Sheet</t>
        </is>
      </c>
      <c r="B449" t="inlineStr">
        <is>
          <t>Treasury Shares Number</t>
        </is>
      </c>
      <c r="C449" t="inlineStr">
        <is>
          <t>2023-12-31</t>
        </is>
      </c>
      <c r="D449" s="2" t="n">
        <v>0</v>
      </c>
    </row>
    <row r="450">
      <c r="A450" t="inlineStr">
        <is>
          <t>Balance Sheet</t>
        </is>
      </c>
      <c r="B450" t="inlineStr">
        <is>
          <t>Working Capital</t>
        </is>
      </c>
      <c r="C450" t="inlineStr">
        <is>
          <t>2024-12-31</t>
        </is>
      </c>
      <c r="D450" s="2" t="n">
        <v>66449000000</v>
      </c>
    </row>
    <row r="451">
      <c r="A451" t="inlineStr">
        <is>
          <t>Balance Sheet</t>
        </is>
      </c>
      <c r="B451" t="inlineStr">
        <is>
          <t>Working Capital</t>
        </is>
      </c>
      <c r="C451" t="inlineStr">
        <is>
          <t>2023-12-31</t>
        </is>
      </c>
      <c r="D451" s="2" t="n">
        <v>53405000000</v>
      </c>
    </row>
    <row r="452">
      <c r="A452" t="inlineStr">
        <is>
          <t>Balance Sheet</t>
        </is>
      </c>
      <c r="B452" t="inlineStr">
        <is>
          <t>Working Capital</t>
        </is>
      </c>
      <c r="C452" t="inlineStr">
        <is>
          <t>2022-12-31</t>
        </is>
      </c>
      <c r="D452" s="2" t="n">
        <v>32523000000</v>
      </c>
    </row>
    <row r="453">
      <c r="A453" t="inlineStr">
        <is>
          <t>Balance Sheet</t>
        </is>
      </c>
      <c r="B453" t="inlineStr">
        <is>
          <t>Working Capital</t>
        </is>
      </c>
      <c r="C453" t="inlineStr">
        <is>
          <t>2021-12-31</t>
        </is>
      </c>
      <c r="D453" s="2" t="n">
        <v>45531000000</v>
      </c>
    </row>
    <row r="454">
      <c r="A454" t="inlineStr">
        <is>
          <t>Cash Flow Statement</t>
        </is>
      </c>
      <c r="B454" t="inlineStr">
        <is>
          <t>Asset Impairment Charge</t>
        </is>
      </c>
      <c r="C454" t="inlineStr">
        <is>
          <t>2024-12-31</t>
        </is>
      </c>
      <c r="D454" s="2" t="n">
        <v>383000000</v>
      </c>
    </row>
    <row r="455">
      <c r="A455" t="inlineStr">
        <is>
          <t>Cash Flow Statement</t>
        </is>
      </c>
      <c r="B455" t="inlineStr">
        <is>
          <t>Asset Impairment Charge</t>
        </is>
      </c>
      <c r="C455" t="inlineStr">
        <is>
          <t>2023-12-31</t>
        </is>
      </c>
      <c r="D455" s="2" t="n">
        <v>2432000000</v>
      </c>
    </row>
    <row r="456">
      <c r="A456" t="inlineStr">
        <is>
          <t>Cash Flow Statement</t>
        </is>
      </c>
      <c r="B456" t="inlineStr">
        <is>
          <t>Asset Impairment Charge</t>
        </is>
      </c>
      <c r="C456" t="inlineStr">
        <is>
          <t>2022-12-31</t>
        </is>
      </c>
      <c r="D456" s="2" t="n">
        <v>2218000000</v>
      </c>
    </row>
    <row r="457">
      <c r="A457" t="inlineStr">
        <is>
          <t>Cash Flow Statement</t>
        </is>
      </c>
      <c r="B457" t="inlineStr">
        <is>
          <t>Asset Impairment Charge</t>
        </is>
      </c>
      <c r="C457" t="inlineStr">
        <is>
          <t>2021-12-31</t>
        </is>
      </c>
      <c r="D457" s="2" t="n">
        <v>0</v>
      </c>
    </row>
    <row r="458">
      <c r="A458" t="inlineStr">
        <is>
          <t>Cash Flow Statement</t>
        </is>
      </c>
      <c r="B458" t="inlineStr">
        <is>
          <t>Beginning Cash Position</t>
        </is>
      </c>
      <c r="C458" t="inlineStr">
        <is>
          <t>2024-12-31</t>
        </is>
      </c>
      <c r="D458" s="2" t="n">
        <v>42827000000</v>
      </c>
    </row>
    <row r="459">
      <c r="A459" t="inlineStr">
        <is>
          <t>Cash Flow Statement</t>
        </is>
      </c>
      <c r="B459" t="inlineStr">
        <is>
          <t>Beginning Cash Position</t>
        </is>
      </c>
      <c r="C459" t="inlineStr">
        <is>
          <t>2023-12-31</t>
        </is>
      </c>
      <c r="D459" s="2" t="n">
        <v>15596000000</v>
      </c>
    </row>
    <row r="460">
      <c r="A460" t="inlineStr">
        <is>
          <t>Cash Flow Statement</t>
        </is>
      </c>
      <c r="B460" t="inlineStr">
        <is>
          <t>Beginning Cash Position</t>
        </is>
      </c>
      <c r="C460" t="inlineStr">
        <is>
          <t>2022-12-31</t>
        </is>
      </c>
      <c r="D460" s="2" t="n">
        <v>16865000000</v>
      </c>
    </row>
    <row r="461">
      <c r="A461" t="inlineStr">
        <is>
          <t>Cash Flow Statement</t>
        </is>
      </c>
      <c r="B461" t="inlineStr">
        <is>
          <t>Beginning Cash Position</t>
        </is>
      </c>
      <c r="C461" t="inlineStr">
        <is>
          <t>2021-12-31</t>
        </is>
      </c>
      <c r="D461" s="2" t="n">
        <v>17954000000</v>
      </c>
    </row>
    <row r="462">
      <c r="A462" t="inlineStr">
        <is>
          <t>Cash Flow Statement</t>
        </is>
      </c>
      <c r="B462" t="inlineStr">
        <is>
          <t>Capital Expenditure</t>
        </is>
      </c>
      <c r="C462" t="inlineStr">
        <is>
          <t>2024-12-31</t>
        </is>
      </c>
      <c r="D462" s="2" t="n">
        <v>-37256000000</v>
      </c>
    </row>
    <row r="463">
      <c r="A463" t="inlineStr">
        <is>
          <t>Cash Flow Statement</t>
        </is>
      </c>
      <c r="B463" t="inlineStr">
        <is>
          <t>Capital Expenditure</t>
        </is>
      </c>
      <c r="C463" t="inlineStr">
        <is>
          <t>2023-12-31</t>
        </is>
      </c>
      <c r="D463" s="2" t="n">
        <v>-27045000000</v>
      </c>
    </row>
    <row r="464">
      <c r="A464" t="inlineStr">
        <is>
          <t>Cash Flow Statement</t>
        </is>
      </c>
      <c r="B464" t="inlineStr">
        <is>
          <t>Capital Expenditure</t>
        </is>
      </c>
      <c r="C464" t="inlineStr">
        <is>
          <t>2022-12-31</t>
        </is>
      </c>
      <c r="D464" s="2" t="n">
        <v>-31186000000</v>
      </c>
    </row>
    <row r="465">
      <c r="A465" t="inlineStr">
        <is>
          <t>Cash Flow Statement</t>
        </is>
      </c>
      <c r="B465" t="inlineStr">
        <is>
          <t>Capital Expenditure</t>
        </is>
      </c>
      <c r="C465" t="inlineStr">
        <is>
          <t>2021-12-31</t>
        </is>
      </c>
      <c r="D465" s="2" t="n">
        <v>-18690000000</v>
      </c>
    </row>
    <row r="466">
      <c r="A466" t="inlineStr">
        <is>
          <t>Cash Flow Statement</t>
        </is>
      </c>
      <c r="B466" t="inlineStr">
        <is>
          <t>Cash Dividends Paid</t>
        </is>
      </c>
      <c r="C466" t="inlineStr">
        <is>
          <t>2024-12-31</t>
        </is>
      </c>
      <c r="D466" s="2" t="n">
        <v>-5072000000</v>
      </c>
    </row>
    <row r="467">
      <c r="A467" t="inlineStr">
        <is>
          <t>Cash Flow Statement</t>
        </is>
      </c>
      <c r="B467" t="inlineStr">
        <is>
          <t>Cash Dividends Paid</t>
        </is>
      </c>
      <c r="C467" t="inlineStr">
        <is>
          <t>2023-12-31</t>
        </is>
      </c>
      <c r="D467" s="2" t="n">
        <v>0</v>
      </c>
    </row>
    <row r="468">
      <c r="A468" t="inlineStr">
        <is>
          <t>Cash Flow Statement</t>
        </is>
      </c>
      <c r="B468" t="inlineStr">
        <is>
          <t>Cash Dividends Paid</t>
        </is>
      </c>
      <c r="C468" t="inlineStr">
        <is>
          <t>2022-12-31</t>
        </is>
      </c>
      <c r="D468" s="2" t="n">
        <v>0</v>
      </c>
    </row>
    <row r="469">
      <c r="A469" t="inlineStr">
        <is>
          <t>Cash Flow Statement</t>
        </is>
      </c>
      <c r="B469" t="inlineStr">
        <is>
          <t>Cash Flow From Continuing Financing Activities</t>
        </is>
      </c>
      <c r="C469" t="inlineStr">
        <is>
          <t>2024-12-31</t>
        </is>
      </c>
      <c r="D469" s="2" t="n">
        <v>-40781000000</v>
      </c>
    </row>
    <row r="470">
      <c r="A470" t="inlineStr">
        <is>
          <t>Cash Flow Statement</t>
        </is>
      </c>
      <c r="B470" t="inlineStr">
        <is>
          <t>Cash Flow From Continuing Financing Activities</t>
        </is>
      </c>
      <c r="C470" t="inlineStr">
        <is>
          <t>2023-12-31</t>
        </is>
      </c>
      <c r="D470" s="2" t="n">
        <v>-19500000000</v>
      </c>
    </row>
    <row r="471">
      <c r="A471" t="inlineStr">
        <is>
          <t>Cash Flow Statement</t>
        </is>
      </c>
      <c r="B471" t="inlineStr">
        <is>
          <t>Cash Flow From Continuing Financing Activities</t>
        </is>
      </c>
      <c r="C471" t="inlineStr">
        <is>
          <t>2022-12-31</t>
        </is>
      </c>
      <c r="D471" s="2" t="n">
        <v>-22136000000</v>
      </c>
    </row>
    <row r="472">
      <c r="A472" t="inlineStr">
        <is>
          <t>Cash Flow Statement</t>
        </is>
      </c>
      <c r="B472" t="inlineStr">
        <is>
          <t>Cash Flow From Continuing Financing Activities</t>
        </is>
      </c>
      <c r="C472" t="inlineStr">
        <is>
          <t>2021-12-31</t>
        </is>
      </c>
      <c r="D472" s="2" t="n">
        <v>-50728000000</v>
      </c>
    </row>
    <row r="473">
      <c r="A473" t="inlineStr">
        <is>
          <t>Cash Flow Statement</t>
        </is>
      </c>
      <c r="B473" t="inlineStr">
        <is>
          <t>Cash Flow From Continuing Investing Activities</t>
        </is>
      </c>
      <c r="C473" t="inlineStr">
        <is>
          <t>2024-12-31</t>
        </is>
      </c>
      <c r="D473" s="2" t="n">
        <v>-47150000000</v>
      </c>
    </row>
    <row r="474">
      <c r="A474" t="inlineStr">
        <is>
          <t>Cash Flow Statement</t>
        </is>
      </c>
      <c r="B474" t="inlineStr">
        <is>
          <t>Cash Flow From Continuing Investing Activities</t>
        </is>
      </c>
      <c r="C474" t="inlineStr">
        <is>
          <t>2023-12-31</t>
        </is>
      </c>
      <c r="D474" s="2" t="n">
        <v>-24495000000</v>
      </c>
    </row>
    <row r="475">
      <c r="A475" t="inlineStr">
        <is>
          <t>Cash Flow Statement</t>
        </is>
      </c>
      <c r="B475" t="inlineStr">
        <is>
          <t>Cash Flow From Continuing Investing Activities</t>
        </is>
      </c>
      <c r="C475" t="inlineStr">
        <is>
          <t>2022-12-31</t>
        </is>
      </c>
      <c r="D475" s="2" t="n">
        <v>-28970000000</v>
      </c>
    </row>
    <row r="476">
      <c r="A476" t="inlineStr">
        <is>
          <t>Cash Flow Statement</t>
        </is>
      </c>
      <c r="B476" t="inlineStr">
        <is>
          <t>Cash Flow From Continuing Investing Activities</t>
        </is>
      </c>
      <c r="C476" t="inlineStr">
        <is>
          <t>2021-12-31</t>
        </is>
      </c>
      <c r="D476" s="2" t="n">
        <v>-7570000000</v>
      </c>
    </row>
    <row r="477">
      <c r="A477" t="inlineStr">
        <is>
          <t>Cash Flow Statement</t>
        </is>
      </c>
      <c r="B477" t="inlineStr">
        <is>
          <t>Cash Flow From Continuing Operating Activities</t>
        </is>
      </c>
      <c r="C477" t="inlineStr">
        <is>
          <t>2024-12-31</t>
        </is>
      </c>
      <c r="D477" s="2" t="n">
        <v>91328000000</v>
      </c>
    </row>
    <row r="478">
      <c r="A478" t="inlineStr">
        <is>
          <t>Cash Flow Statement</t>
        </is>
      </c>
      <c r="B478" t="inlineStr">
        <is>
          <t>Cash Flow From Continuing Operating Activities</t>
        </is>
      </c>
      <c r="C478" t="inlineStr">
        <is>
          <t>2023-12-31</t>
        </is>
      </c>
      <c r="D478" s="2" t="n">
        <v>71113000000</v>
      </c>
    </row>
    <row r="479">
      <c r="A479" t="inlineStr">
        <is>
          <t>Cash Flow Statement</t>
        </is>
      </c>
      <c r="B479" t="inlineStr">
        <is>
          <t>Cash Flow From Continuing Operating Activities</t>
        </is>
      </c>
      <c r="C479" t="inlineStr">
        <is>
          <t>2022-12-31</t>
        </is>
      </c>
      <c r="D479" s="2" t="n">
        <v>50475000000</v>
      </c>
    </row>
    <row r="480">
      <c r="A480" t="inlineStr">
        <is>
          <t>Cash Flow Statement</t>
        </is>
      </c>
      <c r="B480" t="inlineStr">
        <is>
          <t>Cash Flow From Continuing Operating Activities</t>
        </is>
      </c>
      <c r="C480" t="inlineStr">
        <is>
          <t>2021-12-31</t>
        </is>
      </c>
      <c r="D480" s="2" t="n">
        <v>57683000000</v>
      </c>
    </row>
    <row r="481">
      <c r="A481" t="inlineStr">
        <is>
          <t>Cash Flow Statement</t>
        </is>
      </c>
      <c r="B481" t="inlineStr">
        <is>
          <t>Change In Account Payable</t>
        </is>
      </c>
      <c r="C481" t="inlineStr">
        <is>
          <t>2024-12-31</t>
        </is>
      </c>
      <c r="D481" s="2" t="n">
        <v>373000000</v>
      </c>
    </row>
    <row r="482">
      <c r="A482" t="inlineStr">
        <is>
          <t>Cash Flow Statement</t>
        </is>
      </c>
      <c r="B482" t="inlineStr">
        <is>
          <t>Change In Account Payable</t>
        </is>
      </c>
      <c r="C482" t="inlineStr">
        <is>
          <t>2023-12-31</t>
        </is>
      </c>
      <c r="D482" s="2" t="n">
        <v>51000000</v>
      </c>
    </row>
    <row r="483">
      <c r="A483" t="inlineStr">
        <is>
          <t>Cash Flow Statement</t>
        </is>
      </c>
      <c r="B483" t="inlineStr">
        <is>
          <t>Change In Account Payable</t>
        </is>
      </c>
      <c r="C483" t="inlineStr">
        <is>
          <t>2022-12-31</t>
        </is>
      </c>
      <c r="D483" s="2" t="n">
        <v>210000000</v>
      </c>
    </row>
    <row r="484">
      <c r="A484" t="inlineStr">
        <is>
          <t>Cash Flow Statement</t>
        </is>
      </c>
      <c r="B484" t="inlineStr">
        <is>
          <t>Change In Account Payable</t>
        </is>
      </c>
      <c r="C484" t="inlineStr">
        <is>
          <t>2021-12-31</t>
        </is>
      </c>
      <c r="D484" s="2" t="n">
        <v>1436000000</v>
      </c>
    </row>
    <row r="485">
      <c r="A485" t="inlineStr">
        <is>
          <t>Cash Flow Statement</t>
        </is>
      </c>
      <c r="B485" t="inlineStr">
        <is>
          <t>Change In Accrued Expense</t>
        </is>
      </c>
      <c r="C485" t="inlineStr">
        <is>
          <t>2024-12-31</t>
        </is>
      </c>
      <c r="D485" s="2" t="n">
        <v>323000000</v>
      </c>
    </row>
    <row r="486">
      <c r="A486" t="inlineStr">
        <is>
          <t>Cash Flow Statement</t>
        </is>
      </c>
      <c r="B486" t="inlineStr">
        <is>
          <t>Change In Accrued Expense</t>
        </is>
      </c>
      <c r="C486" t="inlineStr">
        <is>
          <t>2023-12-31</t>
        </is>
      </c>
      <c r="D486" s="2" t="n">
        <v>5081000000</v>
      </c>
    </row>
    <row r="487">
      <c r="A487" t="inlineStr">
        <is>
          <t>Cash Flow Statement</t>
        </is>
      </c>
      <c r="B487" t="inlineStr">
        <is>
          <t>Change In Accrued Expense</t>
        </is>
      </c>
      <c r="C487" t="inlineStr">
        <is>
          <t>2022-12-31</t>
        </is>
      </c>
      <c r="D487" s="2" t="n">
        <v>4300000000</v>
      </c>
    </row>
    <row r="488">
      <c r="A488" t="inlineStr">
        <is>
          <t>Cash Flow Statement</t>
        </is>
      </c>
      <c r="B488" t="inlineStr">
        <is>
          <t>Change In Accrued Expense</t>
        </is>
      </c>
      <c r="C488" t="inlineStr">
        <is>
          <t>2021-12-31</t>
        </is>
      </c>
      <c r="D488" s="2" t="n">
        <v>3544000000</v>
      </c>
    </row>
    <row r="489">
      <c r="A489" t="inlineStr">
        <is>
          <t>Cash Flow Statement</t>
        </is>
      </c>
      <c r="B489" t="inlineStr">
        <is>
          <t>Change In Other Current Assets</t>
        </is>
      </c>
      <c r="C489" t="inlineStr">
        <is>
          <t>2024-12-31</t>
        </is>
      </c>
      <c r="D489" s="2" t="n">
        <v>-270000000</v>
      </c>
    </row>
    <row r="490">
      <c r="A490" t="inlineStr">
        <is>
          <t>Cash Flow Statement</t>
        </is>
      </c>
      <c r="B490" t="inlineStr">
        <is>
          <t>Change In Other Current Assets</t>
        </is>
      </c>
      <c r="C490" t="inlineStr">
        <is>
          <t>2023-12-31</t>
        </is>
      </c>
      <c r="D490" s="2" t="n">
        <v>-80000000</v>
      </c>
    </row>
    <row r="491">
      <c r="A491" t="inlineStr">
        <is>
          <t>Cash Flow Statement</t>
        </is>
      </c>
      <c r="B491" t="inlineStr">
        <is>
          <t>Change In Other Current Assets</t>
        </is>
      </c>
      <c r="C491" t="inlineStr">
        <is>
          <t>2022-12-31</t>
        </is>
      </c>
      <c r="D491" s="2" t="n">
        <v>-106000000</v>
      </c>
    </row>
    <row r="492">
      <c r="A492" t="inlineStr">
        <is>
          <t>Cash Flow Statement</t>
        </is>
      </c>
      <c r="B492" t="inlineStr">
        <is>
          <t>Change In Other Current Assets</t>
        </is>
      </c>
      <c r="C492" t="inlineStr">
        <is>
          <t>2021-12-31</t>
        </is>
      </c>
      <c r="D492" s="2" t="n">
        <v>-349000000</v>
      </c>
    </row>
    <row r="493">
      <c r="A493" t="inlineStr">
        <is>
          <t>Cash Flow Statement</t>
        </is>
      </c>
      <c r="B493" t="inlineStr">
        <is>
          <t>Change In Other Current Liabilities</t>
        </is>
      </c>
      <c r="C493" t="inlineStr">
        <is>
          <t>2024-12-31</t>
        </is>
      </c>
      <c r="D493" s="2" t="n">
        <v>2805000000</v>
      </c>
    </row>
    <row r="494">
      <c r="A494" t="inlineStr">
        <is>
          <t>Cash Flow Statement</t>
        </is>
      </c>
      <c r="B494" t="inlineStr">
        <is>
          <t>Change In Other Current Liabilities</t>
        </is>
      </c>
      <c r="C494" t="inlineStr">
        <is>
          <t>2023-12-31</t>
        </is>
      </c>
      <c r="D494" s="2" t="n">
        <v>624000000</v>
      </c>
    </row>
    <row r="495">
      <c r="A495" t="inlineStr">
        <is>
          <t>Cash Flow Statement</t>
        </is>
      </c>
      <c r="B495" t="inlineStr">
        <is>
          <t>Change In Other Current Liabilities</t>
        </is>
      </c>
      <c r="C495" t="inlineStr">
        <is>
          <t>2022-12-31</t>
        </is>
      </c>
      <c r="D495" s="2" t="n">
        <v>886000000</v>
      </c>
    </row>
    <row r="496">
      <c r="A496" t="inlineStr">
        <is>
          <t>Cash Flow Statement</t>
        </is>
      </c>
      <c r="B496" t="inlineStr">
        <is>
          <t>Change In Other Current Liabilities</t>
        </is>
      </c>
      <c r="C496" t="inlineStr">
        <is>
          <t>2021-12-31</t>
        </is>
      </c>
      <c r="D496" s="2" t="n">
        <v>941000000</v>
      </c>
    </row>
    <row r="497">
      <c r="A497" t="inlineStr">
        <is>
          <t>Cash Flow Statement</t>
        </is>
      </c>
      <c r="B497" t="inlineStr">
        <is>
          <t>Change In Other Working Capital</t>
        </is>
      </c>
      <c r="C497" t="inlineStr">
        <is>
          <t>2021-12-31</t>
        </is>
      </c>
      <c r="D497" s="2" t="n">
        <v>187000000</v>
      </c>
    </row>
    <row r="498">
      <c r="A498" t="inlineStr">
        <is>
          <t>Cash Flow Statement</t>
        </is>
      </c>
      <c r="B498" t="inlineStr">
        <is>
          <t>Change In Other Working Capital</t>
        </is>
      </c>
      <c r="C498" t="inlineStr">
        <is>
          <t>2020-12-31</t>
        </is>
      </c>
      <c r="D498" s="2" t="n">
        <v>108000000</v>
      </c>
    </row>
    <row r="499">
      <c r="A499" t="inlineStr">
        <is>
          <t>Cash Flow Statement</t>
        </is>
      </c>
      <c r="B499" t="inlineStr">
        <is>
          <t>Change In Payable</t>
        </is>
      </c>
      <c r="C499" t="inlineStr">
        <is>
          <t>2024-12-31</t>
        </is>
      </c>
      <c r="D499" s="2" t="n">
        <v>373000000</v>
      </c>
    </row>
    <row r="500">
      <c r="A500" t="inlineStr">
        <is>
          <t>Cash Flow Statement</t>
        </is>
      </c>
      <c r="B500" t="inlineStr">
        <is>
          <t>Change In Payable</t>
        </is>
      </c>
      <c r="C500" t="inlineStr">
        <is>
          <t>2023-12-31</t>
        </is>
      </c>
      <c r="D500" s="2" t="n">
        <v>51000000</v>
      </c>
    </row>
    <row r="501">
      <c r="A501" t="inlineStr">
        <is>
          <t>Cash Flow Statement</t>
        </is>
      </c>
      <c r="B501" t="inlineStr">
        <is>
          <t>Change In Payable</t>
        </is>
      </c>
      <c r="C501" t="inlineStr">
        <is>
          <t>2022-12-31</t>
        </is>
      </c>
      <c r="D501" s="2" t="n">
        <v>210000000</v>
      </c>
    </row>
    <row r="502">
      <c r="A502" t="inlineStr">
        <is>
          <t>Cash Flow Statement</t>
        </is>
      </c>
      <c r="B502" t="inlineStr">
        <is>
          <t>Change In Payable</t>
        </is>
      </c>
      <c r="C502" t="inlineStr">
        <is>
          <t>2021-12-31</t>
        </is>
      </c>
      <c r="D502" s="2" t="n">
        <v>1424000000</v>
      </c>
    </row>
    <row r="503">
      <c r="A503" t="inlineStr">
        <is>
          <t>Cash Flow Statement</t>
        </is>
      </c>
      <c r="B503" t="inlineStr">
        <is>
          <t>Change In Payables And Accrued Expense</t>
        </is>
      </c>
      <c r="C503" t="inlineStr">
        <is>
          <t>2024-12-31</t>
        </is>
      </c>
      <c r="D503" s="2" t="n">
        <v>696000000</v>
      </c>
    </row>
    <row r="504">
      <c r="A504" t="inlineStr">
        <is>
          <t>Cash Flow Statement</t>
        </is>
      </c>
      <c r="B504" t="inlineStr">
        <is>
          <t>Change In Payables And Accrued Expense</t>
        </is>
      </c>
      <c r="C504" t="inlineStr">
        <is>
          <t>2023-12-31</t>
        </is>
      </c>
      <c r="D504" s="2" t="n">
        <v>5132000000</v>
      </c>
    </row>
    <row r="505">
      <c r="A505" t="inlineStr">
        <is>
          <t>Cash Flow Statement</t>
        </is>
      </c>
      <c r="B505" t="inlineStr">
        <is>
          <t>Change In Payables And Accrued Expense</t>
        </is>
      </c>
      <c r="C505" t="inlineStr">
        <is>
          <t>2022-12-31</t>
        </is>
      </c>
      <c r="D505" s="2" t="n">
        <v>4510000000</v>
      </c>
    </row>
    <row r="506">
      <c r="A506" t="inlineStr">
        <is>
          <t>Cash Flow Statement</t>
        </is>
      </c>
      <c r="B506" t="inlineStr">
        <is>
          <t>Change In Payables And Accrued Expense</t>
        </is>
      </c>
      <c r="C506" t="inlineStr">
        <is>
          <t>2021-12-31</t>
        </is>
      </c>
      <c r="D506" s="2" t="n">
        <v>4968000000</v>
      </c>
    </row>
    <row r="507">
      <c r="A507" t="inlineStr">
        <is>
          <t>Cash Flow Statement</t>
        </is>
      </c>
      <c r="B507" t="inlineStr">
        <is>
          <t>Change In Prepaid Assets</t>
        </is>
      </c>
      <c r="C507" t="inlineStr">
        <is>
          <t>2024-12-31</t>
        </is>
      </c>
      <c r="D507" s="2" t="n">
        <v>-698000000</v>
      </c>
    </row>
    <row r="508">
      <c r="A508" t="inlineStr">
        <is>
          <t>Cash Flow Statement</t>
        </is>
      </c>
      <c r="B508" t="inlineStr">
        <is>
          <t>Change In Prepaid Assets</t>
        </is>
      </c>
      <c r="C508" t="inlineStr">
        <is>
          <t>2023-12-31</t>
        </is>
      </c>
      <c r="D508" s="2" t="n">
        <v>559000000</v>
      </c>
    </row>
    <row r="509">
      <c r="A509" t="inlineStr">
        <is>
          <t>Cash Flow Statement</t>
        </is>
      </c>
      <c r="B509" t="inlineStr">
        <is>
          <t>Change In Prepaid Assets</t>
        </is>
      </c>
      <c r="C509" t="inlineStr">
        <is>
          <t>2022-12-31</t>
        </is>
      </c>
      <c r="D509" s="2" t="n">
        <v>162000000</v>
      </c>
    </row>
    <row r="510">
      <c r="A510" t="inlineStr">
        <is>
          <t>Cash Flow Statement</t>
        </is>
      </c>
      <c r="B510" t="inlineStr">
        <is>
          <t>Change In Prepaid Assets</t>
        </is>
      </c>
      <c r="C510" t="inlineStr">
        <is>
          <t>2021-12-31</t>
        </is>
      </c>
      <c r="D510" s="2" t="n">
        <v>-1750000000</v>
      </c>
    </row>
    <row r="511">
      <c r="A511" t="inlineStr">
        <is>
          <t>Cash Flow Statement</t>
        </is>
      </c>
      <c r="B511" t="inlineStr">
        <is>
          <t>Change In Receivables</t>
        </is>
      </c>
      <c r="C511" t="inlineStr">
        <is>
          <t>2024-12-31</t>
        </is>
      </c>
      <c r="D511" s="2" t="n">
        <v>-1485000000</v>
      </c>
    </row>
    <row r="512">
      <c r="A512" t="inlineStr">
        <is>
          <t>Cash Flow Statement</t>
        </is>
      </c>
      <c r="B512" t="inlineStr">
        <is>
          <t>Change In Receivables</t>
        </is>
      </c>
      <c r="C512" t="inlineStr">
        <is>
          <t>2023-12-31</t>
        </is>
      </c>
      <c r="D512" s="2" t="n">
        <v>-2399000000</v>
      </c>
    </row>
    <row r="513">
      <c r="A513" t="inlineStr">
        <is>
          <t>Cash Flow Statement</t>
        </is>
      </c>
      <c r="B513" t="inlineStr">
        <is>
          <t>Change In Receivables</t>
        </is>
      </c>
      <c r="C513" t="inlineStr">
        <is>
          <t>2022-12-31</t>
        </is>
      </c>
      <c r="D513" s="2" t="n">
        <v>231000000</v>
      </c>
    </row>
    <row r="514">
      <c r="A514" t="inlineStr">
        <is>
          <t>Cash Flow Statement</t>
        </is>
      </c>
      <c r="B514" t="inlineStr">
        <is>
          <t>Change In Receivables</t>
        </is>
      </c>
      <c r="C514" t="inlineStr">
        <is>
          <t>2021-12-31</t>
        </is>
      </c>
      <c r="D514" s="2" t="n">
        <v>-3110000000</v>
      </c>
    </row>
    <row r="515">
      <c r="A515" t="inlineStr">
        <is>
          <t>Cash Flow Statement</t>
        </is>
      </c>
      <c r="B515" t="inlineStr">
        <is>
          <t>Change In Working Capital</t>
        </is>
      </c>
      <c r="C515" t="inlineStr">
        <is>
          <t>2024-12-31</t>
        </is>
      </c>
      <c r="D515" s="2" t="n">
        <v>1048000000</v>
      </c>
    </row>
    <row r="516">
      <c r="A516" t="inlineStr">
        <is>
          <t>Cash Flow Statement</t>
        </is>
      </c>
      <c r="B516" t="inlineStr">
        <is>
          <t>Change In Working Capital</t>
        </is>
      </c>
      <c r="C516" t="inlineStr">
        <is>
          <t>2023-12-31</t>
        </is>
      </c>
      <c r="D516" s="2" t="n">
        <v>3836000000</v>
      </c>
    </row>
    <row r="517">
      <c r="A517" t="inlineStr">
        <is>
          <t>Cash Flow Statement</t>
        </is>
      </c>
      <c r="B517" t="inlineStr">
        <is>
          <t>Change In Working Capital</t>
        </is>
      </c>
      <c r="C517" t="inlineStr">
        <is>
          <t>2022-12-31</t>
        </is>
      </c>
      <c r="D517" s="2" t="n">
        <v>5683000000</v>
      </c>
    </row>
    <row r="518">
      <c r="A518" t="inlineStr">
        <is>
          <t>Cash Flow Statement</t>
        </is>
      </c>
      <c r="B518" t="inlineStr">
        <is>
          <t>Change In Working Capital</t>
        </is>
      </c>
      <c r="C518" t="inlineStr">
        <is>
          <t>2021-12-31</t>
        </is>
      </c>
      <c r="D518" s="2" t="n">
        <v>700000000</v>
      </c>
    </row>
    <row r="519">
      <c r="A519" t="inlineStr">
        <is>
          <t>Cash Flow Statement</t>
        </is>
      </c>
      <c r="B519" t="inlineStr">
        <is>
          <t>Changes In Account Receivables</t>
        </is>
      </c>
      <c r="C519" t="inlineStr">
        <is>
          <t>2024-12-31</t>
        </is>
      </c>
      <c r="D519" s="2" t="n">
        <v>-1485000000</v>
      </c>
    </row>
    <row r="520">
      <c r="A520" t="inlineStr">
        <is>
          <t>Cash Flow Statement</t>
        </is>
      </c>
      <c r="B520" t="inlineStr">
        <is>
          <t>Changes In Account Receivables</t>
        </is>
      </c>
      <c r="C520" t="inlineStr">
        <is>
          <t>2023-12-31</t>
        </is>
      </c>
      <c r="D520" s="2" t="n">
        <v>-2399000000</v>
      </c>
    </row>
    <row r="521">
      <c r="A521" t="inlineStr">
        <is>
          <t>Cash Flow Statement</t>
        </is>
      </c>
      <c r="B521" t="inlineStr">
        <is>
          <t>Changes In Account Receivables</t>
        </is>
      </c>
      <c r="C521" t="inlineStr">
        <is>
          <t>2022-12-31</t>
        </is>
      </c>
      <c r="D521" s="2" t="n">
        <v>231000000</v>
      </c>
    </row>
    <row r="522">
      <c r="A522" t="inlineStr">
        <is>
          <t>Cash Flow Statement</t>
        </is>
      </c>
      <c r="B522" t="inlineStr">
        <is>
          <t>Changes In Account Receivables</t>
        </is>
      </c>
      <c r="C522" t="inlineStr">
        <is>
          <t>2021-12-31</t>
        </is>
      </c>
      <c r="D522" s="2" t="n">
        <v>-3110000000</v>
      </c>
    </row>
    <row r="523">
      <c r="A523" t="inlineStr">
        <is>
          <t>Cash Flow Statement</t>
        </is>
      </c>
      <c r="B523" t="inlineStr">
        <is>
          <t>Changes In Cash</t>
        </is>
      </c>
      <c r="C523" t="inlineStr">
        <is>
          <t>2024-12-31</t>
        </is>
      </c>
      <c r="D523" s="2" t="n">
        <v>3397000000</v>
      </c>
    </row>
    <row r="524">
      <c r="A524" t="inlineStr">
        <is>
          <t>Cash Flow Statement</t>
        </is>
      </c>
      <c r="B524" t="inlineStr">
        <is>
          <t>Changes In Cash</t>
        </is>
      </c>
      <c r="C524" t="inlineStr">
        <is>
          <t>2023-12-31</t>
        </is>
      </c>
      <c r="D524" s="2" t="n">
        <v>27118000000</v>
      </c>
    </row>
    <row r="525">
      <c r="A525" t="inlineStr">
        <is>
          <t>Cash Flow Statement</t>
        </is>
      </c>
      <c r="B525" t="inlineStr">
        <is>
          <t>Changes In Cash</t>
        </is>
      </c>
      <c r="C525" t="inlineStr">
        <is>
          <t>2022-12-31</t>
        </is>
      </c>
      <c r="D525" s="2" t="n">
        <v>-631000000</v>
      </c>
    </row>
    <row r="526">
      <c r="A526" t="inlineStr">
        <is>
          <t>Cash Flow Statement</t>
        </is>
      </c>
      <c r="B526" t="inlineStr">
        <is>
          <t>Changes In Cash</t>
        </is>
      </c>
      <c r="C526" t="inlineStr">
        <is>
          <t>2021-12-31</t>
        </is>
      </c>
      <c r="D526" s="2" t="n">
        <v>-615000000</v>
      </c>
    </row>
    <row r="527">
      <c r="A527" t="inlineStr">
        <is>
          <t>Cash Flow Statement</t>
        </is>
      </c>
      <c r="B527" t="inlineStr">
        <is>
          <t>Common Stock Dividend Paid</t>
        </is>
      </c>
      <c r="C527" t="inlineStr">
        <is>
          <t>2024-12-31</t>
        </is>
      </c>
      <c r="D527" s="2" t="n">
        <v>-5072000000</v>
      </c>
    </row>
    <row r="528">
      <c r="A528" t="inlineStr">
        <is>
          <t>Cash Flow Statement</t>
        </is>
      </c>
      <c r="B528" t="inlineStr">
        <is>
          <t>Common Stock Dividend Paid</t>
        </is>
      </c>
      <c r="C528" t="inlineStr">
        <is>
          <t>2023-12-31</t>
        </is>
      </c>
      <c r="D528" s="2" t="n">
        <v>0</v>
      </c>
    </row>
    <row r="529">
      <c r="A529" t="inlineStr">
        <is>
          <t>Cash Flow Statement</t>
        </is>
      </c>
      <c r="B529" t="inlineStr">
        <is>
          <t>Common Stock Dividend Paid</t>
        </is>
      </c>
      <c r="C529" t="inlineStr">
        <is>
          <t>2022-12-31</t>
        </is>
      </c>
      <c r="D529" s="2" t="n">
        <v>0</v>
      </c>
    </row>
    <row r="530">
      <c r="A530" t="inlineStr">
        <is>
          <t>Cash Flow Statement</t>
        </is>
      </c>
      <c r="B530" t="inlineStr">
        <is>
          <t>Common Stock Payments</t>
        </is>
      </c>
      <c r="C530" t="inlineStr">
        <is>
          <t>2024-12-31</t>
        </is>
      </c>
      <c r="D530" s="2" t="n">
        <v>-30125000000</v>
      </c>
    </row>
    <row r="531">
      <c r="A531" t="inlineStr">
        <is>
          <t>Cash Flow Statement</t>
        </is>
      </c>
      <c r="B531" t="inlineStr">
        <is>
          <t>Common Stock Payments</t>
        </is>
      </c>
      <c r="C531" t="inlineStr">
        <is>
          <t>2023-12-31</t>
        </is>
      </c>
      <c r="D531" s="2" t="n">
        <v>-19774000000</v>
      </c>
    </row>
    <row r="532">
      <c r="A532" t="inlineStr">
        <is>
          <t>Cash Flow Statement</t>
        </is>
      </c>
      <c r="B532" t="inlineStr">
        <is>
          <t>Common Stock Payments</t>
        </is>
      </c>
      <c r="C532" t="inlineStr">
        <is>
          <t>2022-12-31</t>
        </is>
      </c>
      <c r="D532" s="2" t="n">
        <v>-27956000000</v>
      </c>
    </row>
    <row r="533">
      <c r="A533" t="inlineStr">
        <is>
          <t>Cash Flow Statement</t>
        </is>
      </c>
      <c r="B533" t="inlineStr">
        <is>
          <t>Common Stock Payments</t>
        </is>
      </c>
      <c r="C533" t="inlineStr">
        <is>
          <t>2021-12-31</t>
        </is>
      </c>
      <c r="D533" s="2" t="n">
        <v>-44537000000</v>
      </c>
    </row>
    <row r="534">
      <c r="A534" t="inlineStr">
        <is>
          <t>Cash Flow Statement</t>
        </is>
      </c>
      <c r="B534" t="inlineStr">
        <is>
          <t>Deferred Income Tax</t>
        </is>
      </c>
      <c r="C534" t="inlineStr">
        <is>
          <t>2024-12-31</t>
        </is>
      </c>
      <c r="D534" s="2" t="n">
        <v>-4738000000</v>
      </c>
    </row>
    <row r="535">
      <c r="A535" t="inlineStr">
        <is>
          <t>Cash Flow Statement</t>
        </is>
      </c>
      <c r="B535" t="inlineStr">
        <is>
          <t>Deferred Income Tax</t>
        </is>
      </c>
      <c r="C535" t="inlineStr">
        <is>
          <t>2023-12-31</t>
        </is>
      </c>
      <c r="D535" s="2" t="n">
        <v>131000000</v>
      </c>
    </row>
    <row r="536">
      <c r="A536" t="inlineStr">
        <is>
          <t>Cash Flow Statement</t>
        </is>
      </c>
      <c r="B536" t="inlineStr">
        <is>
          <t>Deferred Income Tax</t>
        </is>
      </c>
      <c r="C536" t="inlineStr">
        <is>
          <t>2022-12-31</t>
        </is>
      </c>
      <c r="D536" s="2" t="n">
        <v>-3286000000</v>
      </c>
    </row>
    <row r="537">
      <c r="A537" t="inlineStr">
        <is>
          <t>Cash Flow Statement</t>
        </is>
      </c>
      <c r="B537" t="inlineStr">
        <is>
          <t>Deferred Income Tax</t>
        </is>
      </c>
      <c r="C537" t="inlineStr">
        <is>
          <t>2021-12-31</t>
        </is>
      </c>
      <c r="D537" s="2" t="n">
        <v>609000000</v>
      </c>
    </row>
    <row r="538">
      <c r="A538" t="inlineStr">
        <is>
          <t>Cash Flow Statement</t>
        </is>
      </c>
      <c r="B538" t="inlineStr">
        <is>
          <t>Deferred Tax</t>
        </is>
      </c>
      <c r="C538" t="inlineStr">
        <is>
          <t>2024-12-31</t>
        </is>
      </c>
      <c r="D538" s="2" t="n">
        <v>-4738000000</v>
      </c>
    </row>
    <row r="539">
      <c r="A539" t="inlineStr">
        <is>
          <t>Cash Flow Statement</t>
        </is>
      </c>
      <c r="B539" t="inlineStr">
        <is>
          <t>Deferred Tax</t>
        </is>
      </c>
      <c r="C539" t="inlineStr">
        <is>
          <t>2023-12-31</t>
        </is>
      </c>
      <c r="D539" s="2" t="n">
        <v>131000000</v>
      </c>
    </row>
    <row r="540">
      <c r="A540" t="inlineStr">
        <is>
          <t>Cash Flow Statement</t>
        </is>
      </c>
      <c r="B540" t="inlineStr">
        <is>
          <t>Deferred Tax</t>
        </is>
      </c>
      <c r="C540" t="inlineStr">
        <is>
          <t>2022-12-31</t>
        </is>
      </c>
      <c r="D540" s="2" t="n">
        <v>-3286000000</v>
      </c>
    </row>
    <row r="541">
      <c r="A541" t="inlineStr">
        <is>
          <t>Cash Flow Statement</t>
        </is>
      </c>
      <c r="B541" t="inlineStr">
        <is>
          <t>Deferred Tax</t>
        </is>
      </c>
      <c r="C541" t="inlineStr">
        <is>
          <t>2021-12-31</t>
        </is>
      </c>
      <c r="D541" s="2" t="n">
        <v>609000000</v>
      </c>
    </row>
    <row r="542">
      <c r="A542" t="inlineStr">
        <is>
          <t>Cash Flow Statement</t>
        </is>
      </c>
      <c r="B542" t="inlineStr">
        <is>
          <t>Depreciation Amortization Depletion</t>
        </is>
      </c>
      <c r="C542" t="inlineStr">
        <is>
          <t>2024-12-31</t>
        </is>
      </c>
      <c r="D542" s="2" t="n">
        <v>15498000000</v>
      </c>
    </row>
    <row r="543">
      <c r="A543" t="inlineStr">
        <is>
          <t>Cash Flow Statement</t>
        </is>
      </c>
      <c r="B543" t="inlineStr">
        <is>
          <t>Depreciation Amortization Depletion</t>
        </is>
      </c>
      <c r="C543" t="inlineStr">
        <is>
          <t>2023-12-31</t>
        </is>
      </c>
      <c r="D543" s="2" t="n">
        <v>11178000000</v>
      </c>
    </row>
    <row r="544">
      <c r="A544" t="inlineStr">
        <is>
          <t>Cash Flow Statement</t>
        </is>
      </c>
      <c r="B544" t="inlineStr">
        <is>
          <t>Depreciation Amortization Depletion</t>
        </is>
      </c>
      <c r="C544" t="inlineStr">
        <is>
          <t>2022-12-31</t>
        </is>
      </c>
      <c r="D544" s="2" t="n">
        <v>8686000000</v>
      </c>
    </row>
    <row r="545">
      <c r="A545" t="inlineStr">
        <is>
          <t>Cash Flow Statement</t>
        </is>
      </c>
      <c r="B545" t="inlineStr">
        <is>
          <t>Depreciation Amortization Depletion</t>
        </is>
      </c>
      <c r="C545" t="inlineStr">
        <is>
          <t>2021-12-31</t>
        </is>
      </c>
      <c r="D545" s="2" t="n">
        <v>7967000000</v>
      </c>
    </row>
    <row r="546">
      <c r="A546" t="inlineStr">
        <is>
          <t>Cash Flow Statement</t>
        </is>
      </c>
      <c r="B546" t="inlineStr">
        <is>
          <t>Depreciation And Amortization</t>
        </is>
      </c>
      <c r="C546" t="inlineStr">
        <is>
          <t>2024-12-31</t>
        </is>
      </c>
      <c r="D546" s="2" t="n">
        <v>15498000000</v>
      </c>
    </row>
    <row r="547">
      <c r="A547" t="inlineStr">
        <is>
          <t>Cash Flow Statement</t>
        </is>
      </c>
      <c r="B547" t="inlineStr">
        <is>
          <t>Depreciation And Amortization</t>
        </is>
      </c>
      <c r="C547" t="inlineStr">
        <is>
          <t>2023-12-31</t>
        </is>
      </c>
      <c r="D547" s="2" t="n">
        <v>11178000000</v>
      </c>
    </row>
    <row r="548">
      <c r="A548" t="inlineStr">
        <is>
          <t>Cash Flow Statement</t>
        </is>
      </c>
      <c r="B548" t="inlineStr">
        <is>
          <t>Depreciation And Amortization</t>
        </is>
      </c>
      <c r="C548" t="inlineStr">
        <is>
          <t>2022-12-31</t>
        </is>
      </c>
      <c r="D548" s="2" t="n">
        <v>8686000000</v>
      </c>
    </row>
    <row r="549">
      <c r="A549" t="inlineStr">
        <is>
          <t>Cash Flow Statement</t>
        </is>
      </c>
      <c r="B549" t="inlineStr">
        <is>
          <t>Depreciation And Amortization</t>
        </is>
      </c>
      <c r="C549" t="inlineStr">
        <is>
          <t>2021-12-31</t>
        </is>
      </c>
      <c r="D549" s="2" t="n">
        <v>7967000000</v>
      </c>
    </row>
    <row r="550">
      <c r="A550" t="inlineStr">
        <is>
          <t>Cash Flow Statement</t>
        </is>
      </c>
      <c r="B550" t="inlineStr">
        <is>
          <t>Effect Of Exchange Rate Changes</t>
        </is>
      </c>
      <c r="C550" t="inlineStr">
        <is>
          <t>2024-12-31</t>
        </is>
      </c>
      <c r="D550" s="2" t="n">
        <v>-786000000</v>
      </c>
    </row>
    <row r="551">
      <c r="A551" t="inlineStr">
        <is>
          <t>Cash Flow Statement</t>
        </is>
      </c>
      <c r="B551" t="inlineStr">
        <is>
          <t>Effect Of Exchange Rate Changes</t>
        </is>
      </c>
      <c r="C551" t="inlineStr">
        <is>
          <t>2023-12-31</t>
        </is>
      </c>
      <c r="D551" s="2" t="n">
        <v>113000000</v>
      </c>
    </row>
    <row r="552">
      <c r="A552" t="inlineStr">
        <is>
          <t>Cash Flow Statement</t>
        </is>
      </c>
      <c r="B552" t="inlineStr">
        <is>
          <t>Effect Of Exchange Rate Changes</t>
        </is>
      </c>
      <c r="C552" t="inlineStr">
        <is>
          <t>2022-12-31</t>
        </is>
      </c>
      <c r="D552" s="2" t="n">
        <v>-638000000</v>
      </c>
    </row>
    <row r="553">
      <c r="A553" t="inlineStr">
        <is>
          <t>Cash Flow Statement</t>
        </is>
      </c>
      <c r="B553" t="inlineStr">
        <is>
          <t>Effect Of Exchange Rate Changes</t>
        </is>
      </c>
      <c r="C553" t="inlineStr">
        <is>
          <t>2021-12-31</t>
        </is>
      </c>
      <c r="D553" s="2" t="n">
        <v>-474000000</v>
      </c>
    </row>
    <row r="554">
      <c r="A554" t="inlineStr">
        <is>
          <t>Cash Flow Statement</t>
        </is>
      </c>
      <c r="B554" t="inlineStr">
        <is>
          <t>End Cash Position</t>
        </is>
      </c>
      <c r="C554" t="inlineStr">
        <is>
          <t>2024-12-31</t>
        </is>
      </c>
      <c r="D554" s="2" t="n">
        <v>45438000000</v>
      </c>
    </row>
    <row r="555">
      <c r="A555" t="inlineStr">
        <is>
          <t>Cash Flow Statement</t>
        </is>
      </c>
      <c r="B555" t="inlineStr">
        <is>
          <t>End Cash Position</t>
        </is>
      </c>
      <c r="C555" t="inlineStr">
        <is>
          <t>2023-12-31</t>
        </is>
      </c>
      <c r="D555" s="2" t="n">
        <v>42827000000</v>
      </c>
    </row>
    <row r="556">
      <c r="A556" t="inlineStr">
        <is>
          <t>Cash Flow Statement</t>
        </is>
      </c>
      <c r="B556" t="inlineStr">
        <is>
          <t>End Cash Position</t>
        </is>
      </c>
      <c r="C556" t="inlineStr">
        <is>
          <t>2022-12-31</t>
        </is>
      </c>
      <c r="D556" s="2" t="n">
        <v>15596000000</v>
      </c>
    </row>
    <row r="557">
      <c r="A557" t="inlineStr">
        <is>
          <t>Cash Flow Statement</t>
        </is>
      </c>
      <c r="B557" t="inlineStr">
        <is>
          <t>End Cash Position</t>
        </is>
      </c>
      <c r="C557" t="inlineStr">
        <is>
          <t>2021-12-31</t>
        </is>
      </c>
      <c r="D557" s="2" t="n">
        <v>16865000000</v>
      </c>
    </row>
    <row r="558">
      <c r="A558" t="inlineStr">
        <is>
          <t>Cash Flow Statement</t>
        </is>
      </c>
      <c r="B558" t="inlineStr">
        <is>
          <t>Financing Cash Flow</t>
        </is>
      </c>
      <c r="C558" t="inlineStr">
        <is>
          <t>2024-12-31</t>
        </is>
      </c>
      <c r="D558" s="2" t="n">
        <v>-40781000000</v>
      </c>
    </row>
    <row r="559">
      <c r="A559" t="inlineStr">
        <is>
          <t>Cash Flow Statement</t>
        </is>
      </c>
      <c r="B559" t="inlineStr">
        <is>
          <t>Financing Cash Flow</t>
        </is>
      </c>
      <c r="C559" t="inlineStr">
        <is>
          <t>2023-12-31</t>
        </is>
      </c>
      <c r="D559" s="2" t="n">
        <v>-19500000000</v>
      </c>
    </row>
    <row r="560">
      <c r="A560" t="inlineStr">
        <is>
          <t>Cash Flow Statement</t>
        </is>
      </c>
      <c r="B560" t="inlineStr">
        <is>
          <t>Financing Cash Flow</t>
        </is>
      </c>
      <c r="C560" t="inlineStr">
        <is>
          <t>2022-12-31</t>
        </is>
      </c>
      <c r="D560" s="2" t="n">
        <v>-22136000000</v>
      </c>
    </row>
    <row r="561">
      <c r="A561" t="inlineStr">
        <is>
          <t>Cash Flow Statement</t>
        </is>
      </c>
      <c r="B561" t="inlineStr">
        <is>
          <t>Financing Cash Flow</t>
        </is>
      </c>
      <c r="C561" t="inlineStr">
        <is>
          <t>2021-12-31</t>
        </is>
      </c>
      <c r="D561" s="2" t="n">
        <v>-50728000000</v>
      </c>
    </row>
    <row r="562">
      <c r="A562" t="inlineStr">
        <is>
          <t>Cash Flow Statement</t>
        </is>
      </c>
      <c r="B562" t="inlineStr">
        <is>
          <t>Free Cash Flow</t>
        </is>
      </c>
      <c r="C562" t="inlineStr">
        <is>
          <t>2024-12-31</t>
        </is>
      </c>
      <c r="D562" s="2" t="n">
        <v>54072000000</v>
      </c>
    </row>
    <row r="563">
      <c r="A563" t="inlineStr">
        <is>
          <t>Cash Flow Statement</t>
        </is>
      </c>
      <c r="B563" t="inlineStr">
        <is>
          <t>Free Cash Flow</t>
        </is>
      </c>
      <c r="C563" t="inlineStr">
        <is>
          <t>2023-12-31</t>
        </is>
      </c>
      <c r="D563" s="2" t="n">
        <v>44068000000</v>
      </c>
    </row>
    <row r="564">
      <c r="A564" t="inlineStr">
        <is>
          <t>Cash Flow Statement</t>
        </is>
      </c>
      <c r="B564" t="inlineStr">
        <is>
          <t>Free Cash Flow</t>
        </is>
      </c>
      <c r="C564" t="inlineStr">
        <is>
          <t>2022-12-31</t>
        </is>
      </c>
      <c r="D564" s="2" t="n">
        <v>19289000000</v>
      </c>
    </row>
    <row r="565">
      <c r="A565" t="inlineStr">
        <is>
          <t>Cash Flow Statement</t>
        </is>
      </c>
      <c r="B565" t="inlineStr">
        <is>
          <t>Free Cash Flow</t>
        </is>
      </c>
      <c r="C565" t="inlineStr">
        <is>
          <t>2021-12-31</t>
        </is>
      </c>
      <c r="D565" s="2" t="n">
        <v>38993000000</v>
      </c>
    </row>
    <row r="566">
      <c r="A566" t="inlineStr">
        <is>
          <t>Cash Flow Statement</t>
        </is>
      </c>
      <c r="B566" t="inlineStr">
        <is>
          <t>Income Tax Paid Supplemental Data</t>
        </is>
      </c>
      <c r="C566" t="inlineStr">
        <is>
          <t>2024-12-31</t>
        </is>
      </c>
      <c r="D566" s="2" t="n">
        <v>10554000000</v>
      </c>
    </row>
    <row r="567">
      <c r="A567" t="inlineStr">
        <is>
          <t>Cash Flow Statement</t>
        </is>
      </c>
      <c r="B567" t="inlineStr">
        <is>
          <t>Income Tax Paid Supplemental Data</t>
        </is>
      </c>
      <c r="C567" t="inlineStr">
        <is>
          <t>2023-12-31</t>
        </is>
      </c>
      <c r="D567" s="2" t="n">
        <v>6607000000</v>
      </c>
    </row>
    <row r="568">
      <c r="A568" t="inlineStr">
        <is>
          <t>Cash Flow Statement</t>
        </is>
      </c>
      <c r="B568" t="inlineStr">
        <is>
          <t>Income Tax Paid Supplemental Data</t>
        </is>
      </c>
      <c r="C568" t="inlineStr">
        <is>
          <t>2022-12-31</t>
        </is>
      </c>
      <c r="D568" s="2" t="n">
        <v>6407000000</v>
      </c>
    </row>
    <row r="569">
      <c r="A569" t="inlineStr">
        <is>
          <t>Cash Flow Statement</t>
        </is>
      </c>
      <c r="B569" t="inlineStr">
        <is>
          <t>Income Tax Paid Supplemental Data</t>
        </is>
      </c>
      <c r="C569" t="inlineStr">
        <is>
          <t>2021-12-31</t>
        </is>
      </c>
      <c r="D569" s="2" t="n">
        <v>8525000000</v>
      </c>
    </row>
    <row r="570">
      <c r="A570" t="inlineStr">
        <is>
          <t>Cash Flow Statement</t>
        </is>
      </c>
      <c r="B570" t="inlineStr">
        <is>
          <t>Interest Paid Supplemental Data</t>
        </is>
      </c>
      <c r="C570" t="inlineStr">
        <is>
          <t>2024-12-31</t>
        </is>
      </c>
      <c r="D570" s="2" t="n">
        <v>486000000</v>
      </c>
    </row>
    <row r="571">
      <c r="A571" t="inlineStr">
        <is>
          <t>Cash Flow Statement</t>
        </is>
      </c>
      <c r="B571" t="inlineStr">
        <is>
          <t>Interest Paid Supplemental Data</t>
        </is>
      </c>
      <c r="C571" t="inlineStr">
        <is>
          <t>2023-12-31</t>
        </is>
      </c>
      <c r="D571" s="2" t="n">
        <v>448000000</v>
      </c>
    </row>
    <row r="572">
      <c r="A572" t="inlineStr">
        <is>
          <t>Cash Flow Statement</t>
        </is>
      </c>
      <c r="B572" t="inlineStr">
        <is>
          <t>Interest Paid Supplemental Data</t>
        </is>
      </c>
      <c r="C572" t="inlineStr">
        <is>
          <t>2022-12-31</t>
        </is>
      </c>
      <c r="D572" s="2" t="n">
        <v>0</v>
      </c>
    </row>
    <row r="573">
      <c r="A573" t="inlineStr">
        <is>
          <t>Cash Flow Statement</t>
        </is>
      </c>
      <c r="B573" t="inlineStr">
        <is>
          <t>Interest Paid Supplemental Data</t>
        </is>
      </c>
      <c r="C573" t="inlineStr">
        <is>
          <t>2021-12-31</t>
        </is>
      </c>
      <c r="D573" s="2" t="n">
        <v>0</v>
      </c>
    </row>
    <row r="574">
      <c r="A574" t="inlineStr">
        <is>
          <t>Cash Flow Statement</t>
        </is>
      </c>
      <c r="B574" t="inlineStr">
        <is>
          <t>Investing Cash Flow</t>
        </is>
      </c>
      <c r="C574" t="inlineStr">
        <is>
          <t>2024-12-31</t>
        </is>
      </c>
      <c r="D574" s="2" t="n">
        <v>-47150000000</v>
      </c>
    </row>
    <row r="575">
      <c r="A575" t="inlineStr">
        <is>
          <t>Cash Flow Statement</t>
        </is>
      </c>
      <c r="B575" t="inlineStr">
        <is>
          <t>Investing Cash Flow</t>
        </is>
      </c>
      <c r="C575" t="inlineStr">
        <is>
          <t>2023-12-31</t>
        </is>
      </c>
      <c r="D575" s="2" t="n">
        <v>-24495000000</v>
      </c>
    </row>
    <row r="576">
      <c r="A576" t="inlineStr">
        <is>
          <t>Cash Flow Statement</t>
        </is>
      </c>
      <c r="B576" t="inlineStr">
        <is>
          <t>Investing Cash Flow</t>
        </is>
      </c>
      <c r="C576" t="inlineStr">
        <is>
          <t>2022-12-31</t>
        </is>
      </c>
      <c r="D576" s="2" t="n">
        <v>-28970000000</v>
      </c>
    </row>
    <row r="577">
      <c r="A577" t="inlineStr">
        <is>
          <t>Cash Flow Statement</t>
        </is>
      </c>
      <c r="B577" t="inlineStr">
        <is>
          <t>Investing Cash Flow</t>
        </is>
      </c>
      <c r="C577" t="inlineStr">
        <is>
          <t>2021-12-31</t>
        </is>
      </c>
      <c r="D577" s="2" t="n">
        <v>-7570000000</v>
      </c>
    </row>
    <row r="578">
      <c r="A578" t="inlineStr">
        <is>
          <t>Cash Flow Statement</t>
        </is>
      </c>
      <c r="B578" t="inlineStr">
        <is>
          <t>Issuance Of Debt</t>
        </is>
      </c>
      <c r="C578" t="inlineStr">
        <is>
          <t>2024-12-31</t>
        </is>
      </c>
      <c r="D578" s="2" t="n">
        <v>10432000000</v>
      </c>
    </row>
    <row r="579">
      <c r="A579" t="inlineStr">
        <is>
          <t>Cash Flow Statement</t>
        </is>
      </c>
      <c r="B579" t="inlineStr">
        <is>
          <t>Issuance Of Debt</t>
        </is>
      </c>
      <c r="C579" t="inlineStr">
        <is>
          <t>2023-12-31</t>
        </is>
      </c>
      <c r="D579" s="2" t="n">
        <v>8455000000</v>
      </c>
    </row>
    <row r="580">
      <c r="A580" t="inlineStr">
        <is>
          <t>Cash Flow Statement</t>
        </is>
      </c>
      <c r="B580" t="inlineStr">
        <is>
          <t>Issuance Of Debt</t>
        </is>
      </c>
      <c r="C580" t="inlineStr">
        <is>
          <t>2022-12-31</t>
        </is>
      </c>
      <c r="D580" s="2" t="n">
        <v>9921000000</v>
      </c>
    </row>
    <row r="581">
      <c r="A581" t="inlineStr">
        <is>
          <t>Cash Flow Statement</t>
        </is>
      </c>
      <c r="B581" t="inlineStr">
        <is>
          <t>Issuance Of Debt</t>
        </is>
      </c>
      <c r="C581" t="inlineStr">
        <is>
          <t>2021-12-31</t>
        </is>
      </c>
      <c r="D581" s="2" t="n">
        <v>0</v>
      </c>
    </row>
    <row r="582">
      <c r="A582" t="inlineStr">
        <is>
          <t>Cash Flow Statement</t>
        </is>
      </c>
      <c r="B582" t="inlineStr">
        <is>
          <t>Long Term Debt Issuance</t>
        </is>
      </c>
      <c r="C582" t="inlineStr">
        <is>
          <t>2024-12-31</t>
        </is>
      </c>
      <c r="D582" s="2" t="n">
        <v>10432000000</v>
      </c>
    </row>
    <row r="583">
      <c r="A583" t="inlineStr">
        <is>
          <t>Cash Flow Statement</t>
        </is>
      </c>
      <c r="B583" t="inlineStr">
        <is>
          <t>Long Term Debt Issuance</t>
        </is>
      </c>
      <c r="C583" t="inlineStr">
        <is>
          <t>2023-12-31</t>
        </is>
      </c>
      <c r="D583" s="2" t="n">
        <v>8455000000</v>
      </c>
    </row>
    <row r="584">
      <c r="A584" t="inlineStr">
        <is>
          <t>Cash Flow Statement</t>
        </is>
      </c>
      <c r="B584" t="inlineStr">
        <is>
          <t>Long Term Debt Issuance</t>
        </is>
      </c>
      <c r="C584" t="inlineStr">
        <is>
          <t>2022-12-31</t>
        </is>
      </c>
      <c r="D584" s="2" t="n">
        <v>9921000000</v>
      </c>
    </row>
    <row r="585">
      <c r="A585" t="inlineStr">
        <is>
          <t>Cash Flow Statement</t>
        </is>
      </c>
      <c r="B585" t="inlineStr">
        <is>
          <t>Long Term Debt Issuance</t>
        </is>
      </c>
      <c r="C585" t="inlineStr">
        <is>
          <t>2021-12-31</t>
        </is>
      </c>
      <c r="D585" s="2" t="n">
        <v>0</v>
      </c>
    </row>
    <row r="586">
      <c r="A586" t="inlineStr">
        <is>
          <t>Cash Flow Statement</t>
        </is>
      </c>
      <c r="B586" t="inlineStr">
        <is>
          <t>Long Term Debt Payments</t>
        </is>
      </c>
      <c r="C586" t="inlineStr">
        <is>
          <t>2024-12-31</t>
        </is>
      </c>
      <c r="D586" s="2" t="n">
        <v>-1969000000</v>
      </c>
    </row>
    <row r="587">
      <c r="A587" t="inlineStr">
        <is>
          <t>Cash Flow Statement</t>
        </is>
      </c>
      <c r="B587" t="inlineStr">
        <is>
          <t>Long Term Debt Payments</t>
        </is>
      </c>
      <c r="C587" t="inlineStr">
        <is>
          <t>2023-12-31</t>
        </is>
      </c>
      <c r="D587" s="2" t="n">
        <v>-1058000000</v>
      </c>
    </row>
    <row r="588">
      <c r="A588" t="inlineStr">
        <is>
          <t>Cash Flow Statement</t>
        </is>
      </c>
      <c r="B588" t="inlineStr">
        <is>
          <t>Long Term Debt Payments</t>
        </is>
      </c>
      <c r="C588" t="inlineStr">
        <is>
          <t>2022-12-31</t>
        </is>
      </c>
      <c r="D588" s="2" t="n">
        <v>-850000000</v>
      </c>
    </row>
    <row r="589">
      <c r="A589" t="inlineStr">
        <is>
          <t>Cash Flow Statement</t>
        </is>
      </c>
      <c r="B589" t="inlineStr">
        <is>
          <t>Long Term Debt Payments</t>
        </is>
      </c>
      <c r="C589" t="inlineStr">
        <is>
          <t>2021-12-31</t>
        </is>
      </c>
      <c r="D589" s="2" t="n">
        <v>-677000000</v>
      </c>
    </row>
    <row r="590">
      <c r="A590" t="inlineStr">
        <is>
          <t>Cash Flow Statement</t>
        </is>
      </c>
      <c r="B590" t="inlineStr">
        <is>
          <t>Net Business Purchase And Sale</t>
        </is>
      </c>
      <c r="C590" t="inlineStr">
        <is>
          <t>2024-12-31</t>
        </is>
      </c>
      <c r="D590" s="2" t="n">
        <v>-270000000</v>
      </c>
    </row>
    <row r="591">
      <c r="A591" t="inlineStr">
        <is>
          <t>Cash Flow Statement</t>
        </is>
      </c>
      <c r="B591" t="inlineStr">
        <is>
          <t>Net Business Purchase And Sale</t>
        </is>
      </c>
      <c r="C591" t="inlineStr">
        <is>
          <t>2023-12-31</t>
        </is>
      </c>
      <c r="D591" s="2" t="n">
        <v>-629000000</v>
      </c>
    </row>
    <row r="592">
      <c r="A592" t="inlineStr">
        <is>
          <t>Cash Flow Statement</t>
        </is>
      </c>
      <c r="B592" t="inlineStr">
        <is>
          <t>Net Business Purchase And Sale</t>
        </is>
      </c>
      <c r="C592" t="inlineStr">
        <is>
          <t>2022-12-31</t>
        </is>
      </c>
      <c r="D592" s="2" t="n">
        <v>-1312000000</v>
      </c>
    </row>
    <row r="593">
      <c r="A593" t="inlineStr">
        <is>
          <t>Cash Flow Statement</t>
        </is>
      </c>
      <c r="B593" t="inlineStr">
        <is>
          <t>Net Business Purchase And Sale</t>
        </is>
      </c>
      <c r="C593" t="inlineStr">
        <is>
          <t>2021-12-31</t>
        </is>
      </c>
      <c r="D593" s="2" t="n">
        <v>-851000000</v>
      </c>
    </row>
    <row r="594">
      <c r="A594" t="inlineStr">
        <is>
          <t>Cash Flow Statement</t>
        </is>
      </c>
      <c r="B594" t="inlineStr">
        <is>
          <t>Net Common Stock Issuance</t>
        </is>
      </c>
      <c r="C594" t="inlineStr">
        <is>
          <t>2024-12-31</t>
        </is>
      </c>
      <c r="D594" s="2" t="n">
        <v>-30125000000</v>
      </c>
    </row>
    <row r="595">
      <c r="A595" t="inlineStr">
        <is>
          <t>Cash Flow Statement</t>
        </is>
      </c>
      <c r="B595" t="inlineStr">
        <is>
          <t>Net Common Stock Issuance</t>
        </is>
      </c>
      <c r="C595" t="inlineStr">
        <is>
          <t>2023-12-31</t>
        </is>
      </c>
      <c r="D595" s="2" t="n">
        <v>-19774000000</v>
      </c>
    </row>
    <row r="596">
      <c r="A596" t="inlineStr">
        <is>
          <t>Cash Flow Statement</t>
        </is>
      </c>
      <c r="B596" t="inlineStr">
        <is>
          <t>Net Common Stock Issuance</t>
        </is>
      </c>
      <c r="C596" t="inlineStr">
        <is>
          <t>2022-12-31</t>
        </is>
      </c>
      <c r="D596" s="2" t="n">
        <v>-27956000000</v>
      </c>
    </row>
    <row r="597">
      <c r="A597" t="inlineStr">
        <is>
          <t>Cash Flow Statement</t>
        </is>
      </c>
      <c r="B597" t="inlineStr">
        <is>
          <t>Net Common Stock Issuance</t>
        </is>
      </c>
      <c r="C597" t="inlineStr">
        <is>
          <t>2021-12-31</t>
        </is>
      </c>
      <c r="D597" s="2" t="n">
        <v>-44537000000</v>
      </c>
    </row>
    <row r="598">
      <c r="A598" t="inlineStr">
        <is>
          <t>Cash Flow Statement</t>
        </is>
      </c>
      <c r="B598" t="inlineStr">
        <is>
          <t>Net Income From Continuing Operations</t>
        </is>
      </c>
      <c r="C598" t="inlineStr">
        <is>
          <t>2024-12-31</t>
        </is>
      </c>
      <c r="D598" s="2" t="n">
        <v>62360000000</v>
      </c>
    </row>
    <row r="599">
      <c r="A599" t="inlineStr">
        <is>
          <t>Cash Flow Statement</t>
        </is>
      </c>
      <c r="B599" t="inlineStr">
        <is>
          <t>Net Income From Continuing Operations</t>
        </is>
      </c>
      <c r="C599" t="inlineStr">
        <is>
          <t>2023-12-31</t>
        </is>
      </c>
      <c r="D599" s="2" t="n">
        <v>39098000000</v>
      </c>
    </row>
    <row r="600">
      <c r="A600" t="inlineStr">
        <is>
          <t>Cash Flow Statement</t>
        </is>
      </c>
      <c r="B600" t="inlineStr">
        <is>
          <t>Net Income From Continuing Operations</t>
        </is>
      </c>
      <c r="C600" t="inlineStr">
        <is>
          <t>2022-12-31</t>
        </is>
      </c>
      <c r="D600" s="2" t="n">
        <v>23200000000</v>
      </c>
    </row>
    <row r="601">
      <c r="A601" t="inlineStr">
        <is>
          <t>Cash Flow Statement</t>
        </is>
      </c>
      <c r="B601" t="inlineStr">
        <is>
          <t>Net Income From Continuing Operations</t>
        </is>
      </c>
      <c r="C601" t="inlineStr">
        <is>
          <t>2021-12-31</t>
        </is>
      </c>
      <c r="D601" s="2" t="n">
        <v>39370000000</v>
      </c>
    </row>
    <row r="602">
      <c r="A602" t="inlineStr">
        <is>
          <t>Cash Flow Statement</t>
        </is>
      </c>
      <c r="B602" t="inlineStr">
        <is>
          <t>Net Investment Purchase And Sale</t>
        </is>
      </c>
      <c r="C602" t="inlineStr">
        <is>
          <t>2024-12-31</t>
        </is>
      </c>
      <c r="D602" s="2" t="n">
        <v>-9753000000</v>
      </c>
    </row>
    <row r="603">
      <c r="A603" t="inlineStr">
        <is>
          <t>Cash Flow Statement</t>
        </is>
      </c>
      <c r="B603" t="inlineStr">
        <is>
          <t>Net Investment Purchase And Sale</t>
        </is>
      </c>
      <c r="C603" t="inlineStr">
        <is>
          <t>2023-12-31</t>
        </is>
      </c>
      <c r="D603" s="2" t="n">
        <v>3202000000</v>
      </c>
    </row>
    <row r="604">
      <c r="A604" t="inlineStr">
        <is>
          <t>Cash Flow Statement</t>
        </is>
      </c>
      <c r="B604" t="inlineStr">
        <is>
          <t>Net Investment Purchase And Sale</t>
        </is>
      </c>
      <c r="C604" t="inlineStr">
        <is>
          <t>2022-12-31</t>
        </is>
      </c>
      <c r="D604" s="2" t="n">
        <v>3532000000</v>
      </c>
    </row>
    <row r="605">
      <c r="A605" t="inlineStr">
        <is>
          <t>Cash Flow Statement</t>
        </is>
      </c>
      <c r="B605" t="inlineStr">
        <is>
          <t>Net Investment Purchase And Sale</t>
        </is>
      </c>
      <c r="C605" t="inlineStr">
        <is>
          <t>2021-12-31</t>
        </is>
      </c>
      <c r="D605" s="2" t="n">
        <v>12179000000</v>
      </c>
    </row>
    <row r="606">
      <c r="A606" t="inlineStr">
        <is>
          <t>Cash Flow Statement</t>
        </is>
      </c>
      <c r="B606" t="inlineStr">
        <is>
          <t>Net Issuance Payments Of Debt</t>
        </is>
      </c>
      <c r="C606" t="inlineStr">
        <is>
          <t>2024-12-31</t>
        </is>
      </c>
      <c r="D606" s="2" t="n">
        <v>8463000000</v>
      </c>
    </row>
    <row r="607">
      <c r="A607" t="inlineStr">
        <is>
          <t>Cash Flow Statement</t>
        </is>
      </c>
      <c r="B607" t="inlineStr">
        <is>
          <t>Net Issuance Payments Of Debt</t>
        </is>
      </c>
      <c r="C607" t="inlineStr">
        <is>
          <t>2023-12-31</t>
        </is>
      </c>
      <c r="D607" s="2" t="n">
        <v>7397000000</v>
      </c>
    </row>
    <row r="608">
      <c r="A608" t="inlineStr">
        <is>
          <t>Cash Flow Statement</t>
        </is>
      </c>
      <c r="B608" t="inlineStr">
        <is>
          <t>Net Issuance Payments Of Debt</t>
        </is>
      </c>
      <c r="C608" t="inlineStr">
        <is>
          <t>2022-12-31</t>
        </is>
      </c>
      <c r="D608" s="2" t="n">
        <v>9071000000</v>
      </c>
    </row>
    <row r="609">
      <c r="A609" t="inlineStr">
        <is>
          <t>Cash Flow Statement</t>
        </is>
      </c>
      <c r="B609" t="inlineStr">
        <is>
          <t>Net Issuance Payments Of Debt</t>
        </is>
      </c>
      <c r="C609" t="inlineStr">
        <is>
          <t>2021-12-31</t>
        </is>
      </c>
      <c r="D609" s="2" t="n">
        <v>-677000000</v>
      </c>
    </row>
    <row r="610">
      <c r="A610" t="inlineStr">
        <is>
          <t>Cash Flow Statement</t>
        </is>
      </c>
      <c r="B610" t="inlineStr">
        <is>
          <t>Net Long Term Debt Issuance</t>
        </is>
      </c>
      <c r="C610" t="inlineStr">
        <is>
          <t>2024-12-31</t>
        </is>
      </c>
      <c r="D610" s="2" t="n">
        <v>8463000000</v>
      </c>
    </row>
    <row r="611">
      <c r="A611" t="inlineStr">
        <is>
          <t>Cash Flow Statement</t>
        </is>
      </c>
      <c r="B611" t="inlineStr">
        <is>
          <t>Net Long Term Debt Issuance</t>
        </is>
      </c>
      <c r="C611" t="inlineStr">
        <is>
          <t>2023-12-31</t>
        </is>
      </c>
      <c r="D611" s="2" t="n">
        <v>7397000000</v>
      </c>
    </row>
    <row r="612">
      <c r="A612" t="inlineStr">
        <is>
          <t>Cash Flow Statement</t>
        </is>
      </c>
      <c r="B612" t="inlineStr">
        <is>
          <t>Net Long Term Debt Issuance</t>
        </is>
      </c>
      <c r="C612" t="inlineStr">
        <is>
          <t>2022-12-31</t>
        </is>
      </c>
      <c r="D612" s="2" t="n">
        <v>9071000000</v>
      </c>
    </row>
    <row r="613">
      <c r="A613" t="inlineStr">
        <is>
          <t>Cash Flow Statement</t>
        </is>
      </c>
      <c r="B613" t="inlineStr">
        <is>
          <t>Net Long Term Debt Issuance</t>
        </is>
      </c>
      <c r="C613" t="inlineStr">
        <is>
          <t>2021-12-31</t>
        </is>
      </c>
      <c r="D613" s="2" t="n">
        <v>-677000000</v>
      </c>
    </row>
    <row r="614">
      <c r="A614" t="inlineStr">
        <is>
          <t>Cash Flow Statement</t>
        </is>
      </c>
      <c r="B614" t="inlineStr">
        <is>
          <t>Net Other Financing Charges</t>
        </is>
      </c>
      <c r="C614" t="inlineStr">
        <is>
          <t>2024-12-31</t>
        </is>
      </c>
      <c r="D614" s="2" t="n">
        <v>-14047000000</v>
      </c>
    </row>
    <row r="615">
      <c r="A615" t="inlineStr">
        <is>
          <t>Cash Flow Statement</t>
        </is>
      </c>
      <c r="B615" t="inlineStr">
        <is>
          <t>Net Other Financing Charges</t>
        </is>
      </c>
      <c r="C615" t="inlineStr">
        <is>
          <t>2023-12-31</t>
        </is>
      </c>
      <c r="D615" s="2" t="n">
        <v>-7123000000</v>
      </c>
    </row>
    <row r="616">
      <c r="A616" t="inlineStr">
        <is>
          <t>Cash Flow Statement</t>
        </is>
      </c>
      <c r="B616" t="inlineStr">
        <is>
          <t>Net Other Financing Charges</t>
        </is>
      </c>
      <c r="C616" t="inlineStr">
        <is>
          <t>2022-12-31</t>
        </is>
      </c>
      <c r="D616" s="2" t="n">
        <v>-3251000000</v>
      </c>
    </row>
    <row r="617">
      <c r="A617" t="inlineStr">
        <is>
          <t>Cash Flow Statement</t>
        </is>
      </c>
      <c r="B617" t="inlineStr">
        <is>
          <t>Net Other Financing Charges</t>
        </is>
      </c>
      <c r="C617" t="inlineStr">
        <is>
          <t>2021-12-31</t>
        </is>
      </c>
      <c r="D617" s="2" t="n">
        <v>-5514000000</v>
      </c>
    </row>
    <row r="618">
      <c r="A618" t="inlineStr">
        <is>
          <t>Cash Flow Statement</t>
        </is>
      </c>
      <c r="B618" t="inlineStr">
        <is>
          <t>Net Other Investing Changes</t>
        </is>
      </c>
      <c r="C618" t="inlineStr">
        <is>
          <t>2024-12-31</t>
        </is>
      </c>
      <c r="D618" s="2" t="n">
        <v>129000000</v>
      </c>
    </row>
    <row r="619">
      <c r="A619" t="inlineStr">
        <is>
          <t>Cash Flow Statement</t>
        </is>
      </c>
      <c r="B619" t="inlineStr">
        <is>
          <t>Net Other Investing Changes</t>
        </is>
      </c>
      <c r="C619" t="inlineStr">
        <is>
          <t>2023-12-31</t>
        </is>
      </c>
      <c r="D619" s="2" t="n">
        <v>-23000000</v>
      </c>
    </row>
    <row r="620">
      <c r="A620" t="inlineStr">
        <is>
          <t>Cash Flow Statement</t>
        </is>
      </c>
      <c r="B620" t="inlineStr">
        <is>
          <t>Net Other Investing Changes</t>
        </is>
      </c>
      <c r="C620" t="inlineStr">
        <is>
          <t>2022-12-31</t>
        </is>
      </c>
      <c r="D620" s="2" t="n">
        <v>-4000000</v>
      </c>
    </row>
    <row r="621">
      <c r="A621" t="inlineStr">
        <is>
          <t>Cash Flow Statement</t>
        </is>
      </c>
      <c r="B621" t="inlineStr">
        <is>
          <t>Net Other Investing Changes</t>
        </is>
      </c>
      <c r="C621" t="inlineStr">
        <is>
          <t>2021-12-31</t>
        </is>
      </c>
      <c r="D621" s="2" t="n">
        <v>-331000000</v>
      </c>
    </row>
    <row r="622">
      <c r="A622" t="inlineStr">
        <is>
          <t>Cash Flow Statement</t>
        </is>
      </c>
      <c r="B622" t="inlineStr">
        <is>
          <t>Net PPE Purchase And Sale</t>
        </is>
      </c>
      <c r="C622" t="inlineStr">
        <is>
          <t>2024-12-31</t>
        </is>
      </c>
      <c r="D622" s="2" t="n">
        <v>-37256000000</v>
      </c>
    </row>
    <row r="623">
      <c r="A623" t="inlineStr">
        <is>
          <t>Cash Flow Statement</t>
        </is>
      </c>
      <c r="B623" t="inlineStr">
        <is>
          <t>Net PPE Purchase And Sale</t>
        </is>
      </c>
      <c r="C623" t="inlineStr">
        <is>
          <t>2023-12-31</t>
        </is>
      </c>
      <c r="D623" s="2" t="n">
        <v>-27045000000</v>
      </c>
    </row>
    <row r="624">
      <c r="A624" t="inlineStr">
        <is>
          <t>Cash Flow Statement</t>
        </is>
      </c>
      <c r="B624" t="inlineStr">
        <is>
          <t>Net PPE Purchase And Sale</t>
        </is>
      </c>
      <c r="C624" t="inlineStr">
        <is>
          <t>2022-12-31</t>
        </is>
      </c>
      <c r="D624" s="2" t="n">
        <v>-31186000000</v>
      </c>
    </row>
    <row r="625">
      <c r="A625" t="inlineStr">
        <is>
          <t>Cash Flow Statement</t>
        </is>
      </c>
      <c r="B625" t="inlineStr">
        <is>
          <t>Net PPE Purchase And Sale</t>
        </is>
      </c>
      <c r="C625" t="inlineStr">
        <is>
          <t>2021-12-31</t>
        </is>
      </c>
      <c r="D625" s="2" t="n">
        <v>-18567000000</v>
      </c>
    </row>
    <row r="626">
      <c r="A626" t="inlineStr">
        <is>
          <t>Cash Flow Statement</t>
        </is>
      </c>
      <c r="B626" t="inlineStr">
        <is>
          <t>Net Short Term Debt Issuance</t>
        </is>
      </c>
      <c r="C626" t="inlineStr">
        <is>
          <t>2021-12-31</t>
        </is>
      </c>
      <c r="D626" s="2" t="n">
        <v>14000000</v>
      </c>
    </row>
    <row r="627">
      <c r="A627" t="inlineStr">
        <is>
          <t>Cash Flow Statement</t>
        </is>
      </c>
      <c r="B627" t="inlineStr">
        <is>
          <t>Net Short Term Debt Issuance</t>
        </is>
      </c>
      <c r="C627" t="inlineStr">
        <is>
          <t>2020-12-31</t>
        </is>
      </c>
      <c r="D627" s="2" t="n">
        <v>24000000</v>
      </c>
    </row>
    <row r="628">
      <c r="A628" t="inlineStr">
        <is>
          <t>Cash Flow Statement</t>
        </is>
      </c>
      <c r="B628" t="inlineStr">
        <is>
          <t>Operating Cash Flow</t>
        </is>
      </c>
      <c r="C628" t="inlineStr">
        <is>
          <t>2024-12-31</t>
        </is>
      </c>
      <c r="D628" s="2" t="n">
        <v>91328000000</v>
      </c>
    </row>
    <row r="629">
      <c r="A629" t="inlineStr">
        <is>
          <t>Cash Flow Statement</t>
        </is>
      </c>
      <c r="B629" t="inlineStr">
        <is>
          <t>Operating Cash Flow</t>
        </is>
      </c>
      <c r="C629" t="inlineStr">
        <is>
          <t>2023-12-31</t>
        </is>
      </c>
      <c r="D629" s="2" t="n">
        <v>71113000000</v>
      </c>
    </row>
    <row r="630">
      <c r="A630" t="inlineStr">
        <is>
          <t>Cash Flow Statement</t>
        </is>
      </c>
      <c r="B630" t="inlineStr">
        <is>
          <t>Operating Cash Flow</t>
        </is>
      </c>
      <c r="C630" t="inlineStr">
        <is>
          <t>2022-12-31</t>
        </is>
      </c>
      <c r="D630" s="2" t="n">
        <v>50475000000</v>
      </c>
    </row>
    <row r="631">
      <c r="A631" t="inlineStr">
        <is>
          <t>Cash Flow Statement</t>
        </is>
      </c>
      <c r="B631" t="inlineStr">
        <is>
          <t>Operating Cash Flow</t>
        </is>
      </c>
      <c r="C631" t="inlineStr">
        <is>
          <t>2021-12-31</t>
        </is>
      </c>
      <c r="D631" s="2" t="n">
        <v>57683000000</v>
      </c>
    </row>
    <row r="632">
      <c r="A632" t="inlineStr">
        <is>
          <t>Cash Flow Statement</t>
        </is>
      </c>
      <c r="B632" t="inlineStr">
        <is>
          <t>Other Non Cash Items</t>
        </is>
      </c>
      <c r="C632" t="inlineStr">
        <is>
          <t>2024-12-31</t>
        </is>
      </c>
      <c r="D632" s="2" t="n">
        <v>87000000</v>
      </c>
    </row>
    <row r="633">
      <c r="A633" t="inlineStr">
        <is>
          <t>Cash Flow Statement</t>
        </is>
      </c>
      <c r="B633" t="inlineStr">
        <is>
          <t>Other Non Cash Items</t>
        </is>
      </c>
      <c r="C633" t="inlineStr">
        <is>
          <t>2023-12-31</t>
        </is>
      </c>
      <c r="D633" s="2" t="n">
        <v>411000000</v>
      </c>
    </row>
    <row r="634">
      <c r="A634" t="inlineStr">
        <is>
          <t>Cash Flow Statement</t>
        </is>
      </c>
      <c r="B634" t="inlineStr">
        <is>
          <t>Other Non Cash Items</t>
        </is>
      </c>
      <c r="C634" t="inlineStr">
        <is>
          <t>2022-12-31</t>
        </is>
      </c>
      <c r="D634" s="2" t="n">
        <v>1982000000</v>
      </c>
    </row>
    <row r="635">
      <c r="A635" t="inlineStr">
        <is>
          <t>Cash Flow Statement</t>
        </is>
      </c>
      <c r="B635" t="inlineStr">
        <is>
          <t>Other Non Cash Items</t>
        </is>
      </c>
      <c r="C635" t="inlineStr">
        <is>
          <t>2021-12-31</t>
        </is>
      </c>
      <c r="D635" s="2" t="n">
        <v>-127000000</v>
      </c>
    </row>
    <row r="636">
      <c r="A636" t="inlineStr">
        <is>
          <t>Cash Flow Statement</t>
        </is>
      </c>
      <c r="B636" t="inlineStr">
        <is>
          <t>Purchase Of Business</t>
        </is>
      </c>
      <c r="C636" t="inlineStr">
        <is>
          <t>2024-12-31</t>
        </is>
      </c>
      <c r="D636" s="2" t="n">
        <v>-270000000</v>
      </c>
    </row>
    <row r="637">
      <c r="A637" t="inlineStr">
        <is>
          <t>Cash Flow Statement</t>
        </is>
      </c>
      <c r="B637" t="inlineStr">
        <is>
          <t>Purchase Of Business</t>
        </is>
      </c>
      <c r="C637" t="inlineStr">
        <is>
          <t>2023-12-31</t>
        </is>
      </c>
      <c r="D637" s="2" t="n">
        <v>-629000000</v>
      </c>
    </row>
    <row r="638">
      <c r="A638" t="inlineStr">
        <is>
          <t>Cash Flow Statement</t>
        </is>
      </c>
      <c r="B638" t="inlineStr">
        <is>
          <t>Purchase Of Business</t>
        </is>
      </c>
      <c r="C638" t="inlineStr">
        <is>
          <t>2022-12-31</t>
        </is>
      </c>
      <c r="D638" s="2" t="n">
        <v>-1312000000</v>
      </c>
    </row>
    <row r="639">
      <c r="A639" t="inlineStr">
        <is>
          <t>Cash Flow Statement</t>
        </is>
      </c>
      <c r="B639" t="inlineStr">
        <is>
          <t>Purchase Of Business</t>
        </is>
      </c>
      <c r="C639" t="inlineStr">
        <is>
          <t>2021-12-31</t>
        </is>
      </c>
      <c r="D639" s="2" t="n">
        <v>-851000000</v>
      </c>
    </row>
    <row r="640">
      <c r="A640" t="inlineStr">
        <is>
          <t>Cash Flow Statement</t>
        </is>
      </c>
      <c r="B640" t="inlineStr">
        <is>
          <t>Purchase Of Investment</t>
        </is>
      </c>
      <c r="C640" t="inlineStr">
        <is>
          <t>2024-12-31</t>
        </is>
      </c>
      <c r="D640" s="2" t="n">
        <v>-25542000000</v>
      </c>
    </row>
    <row r="641">
      <c r="A641" t="inlineStr">
        <is>
          <t>Cash Flow Statement</t>
        </is>
      </c>
      <c r="B641" t="inlineStr">
        <is>
          <t>Purchase Of Investment</t>
        </is>
      </c>
      <c r="C641" t="inlineStr">
        <is>
          <t>2023-12-31</t>
        </is>
      </c>
      <c r="D641" s="2" t="n">
        <v>-2982000000</v>
      </c>
    </row>
    <row r="642">
      <c r="A642" t="inlineStr">
        <is>
          <t>Cash Flow Statement</t>
        </is>
      </c>
      <c r="B642" t="inlineStr">
        <is>
          <t>Purchase Of Investment</t>
        </is>
      </c>
      <c r="C642" t="inlineStr">
        <is>
          <t>2022-12-31</t>
        </is>
      </c>
      <c r="D642" s="2" t="n">
        <v>-9626000000</v>
      </c>
    </row>
    <row r="643">
      <c r="A643" t="inlineStr">
        <is>
          <t>Cash Flow Statement</t>
        </is>
      </c>
      <c r="B643" t="inlineStr">
        <is>
          <t>Purchase Of Investment</t>
        </is>
      </c>
      <c r="C643" t="inlineStr">
        <is>
          <t>2021-12-31</t>
        </is>
      </c>
      <c r="D643" s="2" t="n">
        <v>-30407000000</v>
      </c>
    </row>
    <row r="644">
      <c r="A644" t="inlineStr">
        <is>
          <t>Cash Flow Statement</t>
        </is>
      </c>
      <c r="B644" t="inlineStr">
        <is>
          <t>Purchase Of PPE</t>
        </is>
      </c>
      <c r="C644" t="inlineStr">
        <is>
          <t>2024-12-31</t>
        </is>
      </c>
      <c r="D644" s="2" t="n">
        <v>-37256000000</v>
      </c>
    </row>
    <row r="645">
      <c r="A645" t="inlineStr">
        <is>
          <t>Cash Flow Statement</t>
        </is>
      </c>
      <c r="B645" t="inlineStr">
        <is>
          <t>Purchase Of PPE</t>
        </is>
      </c>
      <c r="C645" t="inlineStr">
        <is>
          <t>2023-12-31</t>
        </is>
      </c>
      <c r="D645" s="2" t="n">
        <v>-27045000000</v>
      </c>
    </row>
    <row r="646">
      <c r="A646" t="inlineStr">
        <is>
          <t>Cash Flow Statement</t>
        </is>
      </c>
      <c r="B646" t="inlineStr">
        <is>
          <t>Purchase Of PPE</t>
        </is>
      </c>
      <c r="C646" t="inlineStr">
        <is>
          <t>2022-12-31</t>
        </is>
      </c>
      <c r="D646" s="2" t="n">
        <v>-31186000000</v>
      </c>
    </row>
    <row r="647">
      <c r="A647" t="inlineStr">
        <is>
          <t>Cash Flow Statement</t>
        </is>
      </c>
      <c r="B647" t="inlineStr">
        <is>
          <t>Purchase Of PPE</t>
        </is>
      </c>
      <c r="C647" t="inlineStr">
        <is>
          <t>2021-12-31</t>
        </is>
      </c>
      <c r="D647" s="2" t="n">
        <v>-18690000000</v>
      </c>
    </row>
    <row r="648">
      <c r="A648" t="inlineStr">
        <is>
          <t>Cash Flow Statement</t>
        </is>
      </c>
      <c r="B648" t="inlineStr">
        <is>
          <t>Repayment Of Debt</t>
        </is>
      </c>
      <c r="C648" t="inlineStr">
        <is>
          <t>2024-12-31</t>
        </is>
      </c>
      <c r="D648" s="2" t="n">
        <v>-1969000000</v>
      </c>
    </row>
    <row r="649">
      <c r="A649" t="inlineStr">
        <is>
          <t>Cash Flow Statement</t>
        </is>
      </c>
      <c r="B649" t="inlineStr">
        <is>
          <t>Repayment Of Debt</t>
        </is>
      </c>
      <c r="C649" t="inlineStr">
        <is>
          <t>2023-12-31</t>
        </is>
      </c>
      <c r="D649" s="2" t="n">
        <v>-1058000000</v>
      </c>
    </row>
    <row r="650">
      <c r="A650" t="inlineStr">
        <is>
          <t>Cash Flow Statement</t>
        </is>
      </c>
      <c r="B650" t="inlineStr">
        <is>
          <t>Repayment Of Debt</t>
        </is>
      </c>
      <c r="C650" t="inlineStr">
        <is>
          <t>2022-12-31</t>
        </is>
      </c>
      <c r="D650" s="2" t="n">
        <v>-850000000</v>
      </c>
    </row>
    <row r="651">
      <c r="A651" t="inlineStr">
        <is>
          <t>Cash Flow Statement</t>
        </is>
      </c>
      <c r="B651" t="inlineStr">
        <is>
          <t>Repayment Of Debt</t>
        </is>
      </c>
      <c r="C651" t="inlineStr">
        <is>
          <t>2021-12-31</t>
        </is>
      </c>
      <c r="D651" s="2" t="n">
        <v>-677000000</v>
      </c>
    </row>
    <row r="652">
      <c r="A652" t="inlineStr">
        <is>
          <t>Cash Flow Statement</t>
        </is>
      </c>
      <c r="B652" t="inlineStr">
        <is>
          <t>Repurchase Of Capital Stock</t>
        </is>
      </c>
      <c r="C652" t="inlineStr">
        <is>
          <t>2024-12-31</t>
        </is>
      </c>
      <c r="D652" s="2" t="n">
        <v>-30125000000</v>
      </c>
    </row>
    <row r="653">
      <c r="A653" t="inlineStr">
        <is>
          <t>Cash Flow Statement</t>
        </is>
      </c>
      <c r="B653" t="inlineStr">
        <is>
          <t>Repurchase Of Capital Stock</t>
        </is>
      </c>
      <c r="C653" t="inlineStr">
        <is>
          <t>2023-12-31</t>
        </is>
      </c>
      <c r="D653" s="2" t="n">
        <v>-19774000000</v>
      </c>
    </row>
    <row r="654">
      <c r="A654" t="inlineStr">
        <is>
          <t>Cash Flow Statement</t>
        </is>
      </c>
      <c r="B654" t="inlineStr">
        <is>
          <t>Repurchase Of Capital Stock</t>
        </is>
      </c>
      <c r="C654" t="inlineStr">
        <is>
          <t>2022-12-31</t>
        </is>
      </c>
      <c r="D654" s="2" t="n">
        <v>-27956000000</v>
      </c>
    </row>
    <row r="655">
      <c r="A655" t="inlineStr">
        <is>
          <t>Cash Flow Statement</t>
        </is>
      </c>
      <c r="B655" t="inlineStr">
        <is>
          <t>Repurchase Of Capital Stock</t>
        </is>
      </c>
      <c r="C655" t="inlineStr">
        <is>
          <t>2021-12-31</t>
        </is>
      </c>
      <c r="D655" s="2" t="n">
        <v>-44537000000</v>
      </c>
    </row>
    <row r="656">
      <c r="A656" t="inlineStr">
        <is>
          <t>Cash Flow Statement</t>
        </is>
      </c>
      <c r="B656" t="inlineStr">
        <is>
          <t>Sale Of Investment</t>
        </is>
      </c>
      <c r="C656" t="inlineStr">
        <is>
          <t>2024-12-31</t>
        </is>
      </c>
      <c r="D656" s="2" t="n">
        <v>15789000000</v>
      </c>
    </row>
    <row r="657">
      <c r="A657" t="inlineStr">
        <is>
          <t>Cash Flow Statement</t>
        </is>
      </c>
      <c r="B657" t="inlineStr">
        <is>
          <t>Sale Of Investment</t>
        </is>
      </c>
      <c r="C657" t="inlineStr">
        <is>
          <t>2023-12-31</t>
        </is>
      </c>
      <c r="D657" s="2" t="n">
        <v>6184000000</v>
      </c>
    </row>
    <row r="658">
      <c r="A658" t="inlineStr">
        <is>
          <t>Cash Flow Statement</t>
        </is>
      </c>
      <c r="B658" t="inlineStr">
        <is>
          <t>Sale Of Investment</t>
        </is>
      </c>
      <c r="C658" t="inlineStr">
        <is>
          <t>2022-12-31</t>
        </is>
      </c>
      <c r="D658" s="2" t="n">
        <v>13158000000</v>
      </c>
    </row>
    <row r="659">
      <c r="A659" t="inlineStr">
        <is>
          <t>Cash Flow Statement</t>
        </is>
      </c>
      <c r="B659" t="inlineStr">
        <is>
          <t>Sale Of Investment</t>
        </is>
      </c>
      <c r="C659" t="inlineStr">
        <is>
          <t>2021-12-31</t>
        </is>
      </c>
      <c r="D659" s="2" t="n">
        <v>42586000000</v>
      </c>
    </row>
    <row r="660">
      <c r="A660" t="inlineStr">
        <is>
          <t>Cash Flow Statement</t>
        </is>
      </c>
      <c r="B660" t="inlineStr">
        <is>
          <t>Sale Of PPE</t>
        </is>
      </c>
      <c r="C660" t="inlineStr">
        <is>
          <t>2023-12-31</t>
        </is>
      </c>
      <c r="D660" s="2" t="n">
        <v>221000000</v>
      </c>
    </row>
    <row r="661">
      <c r="A661" t="inlineStr">
        <is>
          <t>Cash Flow Statement</t>
        </is>
      </c>
      <c r="B661" t="inlineStr">
        <is>
          <t>Sale Of PPE</t>
        </is>
      </c>
      <c r="C661" t="inlineStr">
        <is>
          <t>2022-12-31</t>
        </is>
      </c>
      <c r="D661" s="2" t="n">
        <v>245000000</v>
      </c>
    </row>
    <row r="662">
      <c r="A662" t="inlineStr">
        <is>
          <t>Cash Flow Statement</t>
        </is>
      </c>
      <c r="B662" t="inlineStr">
        <is>
          <t>Sale Of PPE</t>
        </is>
      </c>
      <c r="C662" t="inlineStr">
        <is>
          <t>2021-12-31</t>
        </is>
      </c>
      <c r="D662" s="2" t="n">
        <v>123000000</v>
      </c>
    </row>
    <row r="663">
      <c r="A663" t="inlineStr">
        <is>
          <t>Cash Flow Statement</t>
        </is>
      </c>
      <c r="B663" t="inlineStr">
        <is>
          <t>Sale Of PPE</t>
        </is>
      </c>
      <c r="C663" t="inlineStr">
        <is>
          <t>2020-12-31</t>
        </is>
      </c>
      <c r="D663" s="2" t="n">
        <v>48000000</v>
      </c>
    </row>
    <row r="664">
      <c r="A664" t="inlineStr">
        <is>
          <t>Cash Flow Statement</t>
        </is>
      </c>
      <c r="B664" t="inlineStr">
        <is>
          <t>Stock Based Compensation</t>
        </is>
      </c>
      <c r="C664" t="inlineStr">
        <is>
          <t>2024-12-31</t>
        </is>
      </c>
      <c r="D664" s="2" t="n">
        <v>16690000000</v>
      </c>
    </row>
    <row r="665">
      <c r="A665" t="inlineStr">
        <is>
          <t>Cash Flow Statement</t>
        </is>
      </c>
      <c r="B665" t="inlineStr">
        <is>
          <t>Stock Based Compensation</t>
        </is>
      </c>
      <c r="C665" t="inlineStr">
        <is>
          <t>2023-12-31</t>
        </is>
      </c>
      <c r="D665" s="2" t="n">
        <v>14027000000</v>
      </c>
    </row>
    <row r="666">
      <c r="A666" t="inlineStr">
        <is>
          <t>Cash Flow Statement</t>
        </is>
      </c>
      <c r="B666" t="inlineStr">
        <is>
          <t>Stock Based Compensation</t>
        </is>
      </c>
      <c r="C666" t="inlineStr">
        <is>
          <t>2022-12-31</t>
        </is>
      </c>
      <c r="D666" s="2" t="n">
        <v>11992000000</v>
      </c>
    </row>
    <row r="667">
      <c r="A667" t="inlineStr">
        <is>
          <t>Cash Flow Statement</t>
        </is>
      </c>
      <c r="B667" t="inlineStr">
        <is>
          <t>Stock Based Compensation</t>
        </is>
      </c>
      <c r="C667" t="inlineStr">
        <is>
          <t>2021-12-31</t>
        </is>
      </c>
      <c r="D667" s="2" t="n">
        <v>9164000000</v>
      </c>
    </row>
    <row r="668">
      <c r="A668" t="inlineStr">
        <is>
          <t>Cash Flow Statement</t>
        </is>
      </c>
      <c r="B668" t="inlineStr">
        <is>
          <t>Unrealized Gain Loss On Investment Securities</t>
        </is>
      </c>
      <c r="C668" t="inlineStr">
        <is>
          <t>2022-12-31</t>
        </is>
      </c>
      <c r="D668" s="2" t="n">
        <v>463000000</v>
      </c>
    </row>
    <row r="669">
      <c r="A669" t="inlineStr">
        <is>
          <t>Cash Flow Statement</t>
        </is>
      </c>
      <c r="B669" t="inlineStr">
        <is>
          <t>Unrealized Gain Loss On Investment Securities</t>
        </is>
      </c>
      <c r="C669" t="inlineStr">
        <is>
          <t>2021-12-31</t>
        </is>
      </c>
      <c r="D669" s="2" t="n">
        <v>-232000000</v>
      </c>
    </row>
    <row r="670">
      <c r="A670" t="inlineStr">
        <is>
          <t>Cash Flow Statement</t>
        </is>
      </c>
      <c r="B670" t="inlineStr">
        <is>
          <t>Unrealized Gain Loss On Investment Securities</t>
        </is>
      </c>
      <c r="C670" t="inlineStr">
        <is>
          <t>2020-12-31</t>
        </is>
      </c>
      <c r="D670" s="2" t="n">
        <v>33000000</v>
      </c>
    </row>
    <row r="671">
      <c r="A671" t="inlineStr">
        <is>
          <t>Company Data - Basic Info</t>
        </is>
      </c>
      <c r="B671" t="inlineStr">
        <is>
          <t>symbol</t>
        </is>
      </c>
      <c r="C671" t="inlineStr">
        <is>
          <t>Current</t>
        </is>
      </c>
      <c r="D671" t="inlineStr">
        <is>
          <t>META</t>
        </is>
      </c>
    </row>
    <row r="672">
      <c r="A672" t="inlineStr">
        <is>
          <t>Company Data - Basic Info</t>
        </is>
      </c>
      <c r="B672" t="inlineStr">
        <is>
          <t>long_name</t>
        </is>
      </c>
      <c r="C672" t="inlineStr">
        <is>
          <t>Current</t>
        </is>
      </c>
      <c r="D672" t="inlineStr">
        <is>
          <t>Meta Platforms, Inc.</t>
        </is>
      </c>
    </row>
    <row r="673">
      <c r="A673" t="inlineStr">
        <is>
          <t>Company Data - Basic Info</t>
        </is>
      </c>
      <c r="B673" t="inlineStr">
        <is>
          <t>business_summary</t>
        </is>
      </c>
      <c r="C673" t="inlineStr">
        <is>
          <t>Current</t>
        </is>
      </c>
      <c r="D673" t="inlineStr">
        <is>
          <t>Meta Platforms, Inc. engages in the development of products that enable people to connect and share with friends and family through mobile devices, personal computers, virtual reality and mixed reality headsets, augmented reality, and wearables worldwide. It operates through two segments, Family of Apps (FoA) and Reality Labs (RL). The FoA segment offers Facebook, which enables people to build community through feed, reels, stories, groups, marketplace, and other; Instagram that brings people closer through instagram feed, stories, reels, live, and messaging; Messenger, a messaging application for people to connect with friends, family, communities, and businesses across platforms and devices through text, audio, and video calls; Threads, an application for text-based updates and public conversations; and WhatsApp, a messaging application that is used by people and businesses to communicate and transact in a private way. The RL segment provides virtual, augmented, and mixed reality related products comprising consumer hardware, software, and content that help people feel connected, anytime, and anywhere. The company was formerly known as Facebook, Inc. and changed its name to Meta Platforms, Inc. in October 2021. The company was incorporated in 2004 and is headquartered in Menlo Park, California.</t>
        </is>
      </c>
    </row>
    <row r="674">
      <c r="A674" t="inlineStr">
        <is>
          <t>Company Data - Basic Info</t>
        </is>
      </c>
      <c r="B674" t="inlineStr">
        <is>
          <t>sector</t>
        </is>
      </c>
      <c r="C674" t="inlineStr">
        <is>
          <t>Current</t>
        </is>
      </c>
      <c r="D674" t="inlineStr">
        <is>
          <t>Communication Services</t>
        </is>
      </c>
    </row>
    <row r="675">
      <c r="A675" t="inlineStr">
        <is>
          <t>Company Data - Basic Info</t>
        </is>
      </c>
      <c r="B675" t="inlineStr">
        <is>
          <t>industry</t>
        </is>
      </c>
      <c r="C675" t="inlineStr">
        <is>
          <t>Current</t>
        </is>
      </c>
      <c r="D675" t="inlineStr">
        <is>
          <t>Internet Content &amp; Information</t>
        </is>
      </c>
    </row>
    <row r="676">
      <c r="A676" t="inlineStr">
        <is>
          <t>Company Data - Basic Info</t>
        </is>
      </c>
      <c r="B676" t="inlineStr">
        <is>
          <t>website</t>
        </is>
      </c>
      <c r="C676" t="inlineStr">
        <is>
          <t>Current</t>
        </is>
      </c>
      <c r="D676" t="inlineStr">
        <is>
          <t>https://investor.atmeta.com</t>
        </is>
      </c>
    </row>
    <row r="677">
      <c r="A677" t="inlineStr">
        <is>
          <t>Company Data - Basic Info</t>
        </is>
      </c>
      <c r="B677" t="inlineStr">
        <is>
          <t>employees</t>
        </is>
      </c>
      <c r="C677" t="inlineStr">
        <is>
          <t>Current</t>
        </is>
      </c>
      <c r="D677" s="2" t="n">
        <v>78450</v>
      </c>
    </row>
    <row r="678">
      <c r="A678" t="inlineStr">
        <is>
          <t>Company Data - Basic Info</t>
        </is>
      </c>
      <c r="B678" t="inlineStr">
        <is>
          <t>country</t>
        </is>
      </c>
      <c r="C678" t="inlineStr">
        <is>
          <t>Current</t>
        </is>
      </c>
      <c r="D678" t="inlineStr">
        <is>
          <t>United States</t>
        </is>
      </c>
    </row>
    <row r="679">
      <c r="A679" t="inlineStr">
        <is>
          <t>Company Data - Basic Info</t>
        </is>
      </c>
      <c r="B679" t="inlineStr">
        <is>
          <t>exchange</t>
        </is>
      </c>
      <c r="C679" t="inlineStr">
        <is>
          <t>Current</t>
        </is>
      </c>
      <c r="D679" t="inlineStr">
        <is>
          <t>NMS</t>
        </is>
      </c>
    </row>
    <row r="680">
      <c r="A680" t="inlineStr">
        <is>
          <t>Company Data - Basic Info</t>
        </is>
      </c>
      <c r="B680" t="inlineStr">
        <is>
          <t>currency</t>
        </is>
      </c>
      <c r="C680" t="inlineStr">
        <is>
          <t>Current</t>
        </is>
      </c>
      <c r="D680" t="inlineStr">
        <is>
          <t>USD</t>
        </is>
      </c>
    </row>
    <row r="681">
      <c r="A681" t="inlineStr">
        <is>
          <t>Company Data - Market Data</t>
        </is>
      </c>
      <c r="B681" t="inlineStr">
        <is>
          <t>shares_outstanding_basic</t>
        </is>
      </c>
      <c r="C681" t="inlineStr">
        <is>
          <t>Current</t>
        </is>
      </c>
      <c r="D681" s="2" t="n">
        <v>2177889269</v>
      </c>
    </row>
    <row r="682">
      <c r="A682" t="inlineStr">
        <is>
          <t>Company Data - Market Data</t>
        </is>
      </c>
      <c r="B682" t="inlineStr">
        <is>
          <t>float_shares</t>
        </is>
      </c>
      <c r="C682" t="inlineStr">
        <is>
          <t>Current</t>
        </is>
      </c>
      <c r="D682" s="2" t="n">
        <v>2173375331</v>
      </c>
    </row>
    <row r="683">
      <c r="A683" t="inlineStr">
        <is>
          <t>Company Data - Market Data</t>
        </is>
      </c>
      <c r="B683" t="inlineStr">
        <is>
          <t>current_price</t>
        </is>
      </c>
      <c r="C683" t="inlineStr">
        <is>
          <t>Current</t>
        </is>
      </c>
      <c r="D683" s="2" t="n">
        <v>594.25</v>
      </c>
    </row>
    <row r="684">
      <c r="A684" t="inlineStr">
        <is>
          <t>Company Data - Market Data</t>
        </is>
      </c>
      <c r="B684" t="inlineStr">
        <is>
          <t>previous_close</t>
        </is>
      </c>
      <c r="C684" t="inlineStr">
        <is>
          <t>Current</t>
        </is>
      </c>
      <c r="D684" s="2" t="n">
        <v>589.215</v>
      </c>
    </row>
    <row r="685">
      <c r="A685" t="inlineStr">
        <is>
          <t>Company Data - Market Data</t>
        </is>
      </c>
      <c r="B685" t="inlineStr">
        <is>
          <t>market_cap</t>
        </is>
      </c>
      <c r="C685" t="inlineStr">
        <is>
          <t>Current</t>
        </is>
      </c>
      <c r="D685" s="2" t="n">
        <v>1497823576064</v>
      </c>
    </row>
    <row r="686">
      <c r="A686" t="inlineStr">
        <is>
          <t>Company Data - Market Data</t>
        </is>
      </c>
      <c r="B686" t="inlineStr">
        <is>
          <t>enterprise_value</t>
        </is>
      </c>
      <c r="C686" t="inlineStr">
        <is>
          <t>Current</t>
        </is>
      </c>
      <c r="D686" s="2" t="n">
        <v>1504435503104</v>
      </c>
    </row>
    <row r="687">
      <c r="A687" t="inlineStr">
        <is>
          <t>Company Data - Market Data</t>
        </is>
      </c>
      <c r="B687" t="inlineStr">
        <is>
          <t>52_week_high</t>
        </is>
      </c>
      <c r="C687" t="inlineStr">
        <is>
          <t>Current</t>
        </is>
      </c>
      <c r="D687" s="2" t="n">
        <v>796.25</v>
      </c>
    </row>
    <row r="688">
      <c r="A688" t="inlineStr">
        <is>
          <t>Company Data - Market Data</t>
        </is>
      </c>
      <c r="B688" t="inlineStr">
        <is>
          <t>52_week_low</t>
        </is>
      </c>
      <c r="C688" t="inlineStr">
        <is>
          <t>Current</t>
        </is>
      </c>
      <c r="D688" s="2" t="n">
        <v>479.8</v>
      </c>
    </row>
    <row r="689">
      <c r="A689" t="inlineStr">
        <is>
          <t>Company Data - Market Data</t>
        </is>
      </c>
      <c r="B689" t="inlineStr">
        <is>
          <t>dividend_yield</t>
        </is>
      </c>
      <c r="C689" t="inlineStr">
        <is>
          <t>Current</t>
        </is>
      </c>
      <c r="D689" s="2" t="n">
        <v>0.35</v>
      </c>
    </row>
    <row r="690">
      <c r="A690" t="inlineStr">
        <is>
          <t>Company Data - Market Data</t>
        </is>
      </c>
      <c r="B690" t="inlineStr">
        <is>
          <t>ex_dividend_date</t>
        </is>
      </c>
      <c r="C690" t="inlineStr">
        <is>
          <t>Current</t>
        </is>
      </c>
      <c r="D690" s="2" t="n">
        <v>1758499200</v>
      </c>
    </row>
    <row r="691">
      <c r="A691" t="inlineStr">
        <is>
          <t>Company Data - Market Data</t>
        </is>
      </c>
      <c r="B691" t="inlineStr">
        <is>
          <t>dividend_rate</t>
        </is>
      </c>
      <c r="C691" t="inlineStr">
        <is>
          <t>Current</t>
        </is>
      </c>
      <c r="D691" s="2" t="n">
        <v>2.1</v>
      </c>
    </row>
    <row r="692">
      <c r="A692" t="inlineStr">
        <is>
          <t>Company Data - Market Data</t>
        </is>
      </c>
      <c r="B692" t="inlineStr">
        <is>
          <t>payout_ratio</t>
        </is>
      </c>
      <c r="C692" t="inlineStr">
        <is>
          <t>Current</t>
        </is>
      </c>
      <c r="D692" s="2" t="n">
        <v>0.091800004</v>
      </c>
    </row>
    <row r="693">
      <c r="A693" t="inlineStr">
        <is>
          <t>Company Data - Valuation Metrics</t>
        </is>
      </c>
      <c r="B693" t="inlineStr">
        <is>
          <t>pe_ratio_trailing</t>
        </is>
      </c>
      <c r="C693" t="inlineStr">
        <is>
          <t>Current</t>
        </is>
      </c>
      <c r="D693" s="2" t="n">
        <v>26.317537</v>
      </c>
    </row>
    <row r="694">
      <c r="A694" t="inlineStr">
        <is>
          <t>Company Data - Valuation Metrics</t>
        </is>
      </c>
      <c r="B694" t="inlineStr">
        <is>
          <t>pe_ratio_forward</t>
        </is>
      </c>
      <c r="C694" t="inlineStr">
        <is>
          <t>Current</t>
        </is>
      </c>
      <c r="D694" s="2" t="n">
        <v>23.488144</v>
      </c>
    </row>
    <row r="695">
      <c r="A695" t="inlineStr">
        <is>
          <t>Company Data - Valuation Metrics</t>
        </is>
      </c>
      <c r="B695" t="inlineStr">
        <is>
          <t>price_to_book</t>
        </is>
      </c>
      <c r="C695" t="inlineStr">
        <is>
          <t>Current</t>
        </is>
      </c>
      <c r="D695" s="2" t="n">
        <v>7.7195373</v>
      </c>
    </row>
    <row r="696">
      <c r="A696" t="inlineStr">
        <is>
          <t>Company Data - Valuation Metrics</t>
        </is>
      </c>
      <c r="B696" t="inlineStr">
        <is>
          <t>price_to_sales</t>
        </is>
      </c>
      <c r="C696" t="inlineStr">
        <is>
          <t>Current</t>
        </is>
      </c>
      <c r="D696" s="2" t="n">
        <v>7.905834</v>
      </c>
    </row>
    <row r="697">
      <c r="A697" t="inlineStr">
        <is>
          <t>Company Data - Valuation Metrics</t>
        </is>
      </c>
      <c r="B697" t="inlineStr">
        <is>
          <t>enterprise_to_revenue</t>
        </is>
      </c>
      <c r="C697" t="inlineStr">
        <is>
          <t>Current</t>
        </is>
      </c>
      <c r="D697" s="2" t="n">
        <v>7.941</v>
      </c>
    </row>
    <row r="698">
      <c r="A698" t="inlineStr">
        <is>
          <t>Company Data - Valuation Metrics</t>
        </is>
      </c>
      <c r="B698" t="inlineStr">
        <is>
          <t>enterprise_to_ebitda</t>
        </is>
      </c>
      <c r="C698" t="inlineStr">
        <is>
          <t>Current</t>
        </is>
      </c>
      <c r="D698" s="2" t="n">
        <v>15.289</v>
      </c>
    </row>
    <row r="699">
      <c r="A699" t="inlineStr">
        <is>
          <t>Company Data - Valuation Metrics</t>
        </is>
      </c>
      <c r="B699" t="inlineStr">
        <is>
          <t>book_value</t>
        </is>
      </c>
      <c r="C699" t="inlineStr">
        <is>
          <t>Current</t>
        </is>
      </c>
      <c r="D699" s="2" t="n">
        <v>76.98</v>
      </c>
    </row>
    <row r="700">
      <c r="A700" t="inlineStr">
        <is>
          <t>Company Data - Capital Structure</t>
        </is>
      </c>
      <c r="B700" t="inlineStr">
        <is>
          <t>total_debt</t>
        </is>
      </c>
      <c r="C700" t="inlineStr">
        <is>
          <t>Current</t>
        </is>
      </c>
      <c r="D700" s="2" t="n">
        <v>51059998720</v>
      </c>
    </row>
    <row r="701">
      <c r="A701" t="inlineStr">
        <is>
          <t>Company Data - Capital Structure</t>
        </is>
      </c>
      <c r="B701" t="inlineStr">
        <is>
          <t>total_cash</t>
        </is>
      </c>
      <c r="C701" t="inlineStr">
        <is>
          <t>Current</t>
        </is>
      </c>
      <c r="D701" s="2" t="n">
        <v>44447997952</v>
      </c>
    </row>
    <row r="702">
      <c r="A702" t="inlineStr">
        <is>
          <t>Company Data - Capital Structure</t>
        </is>
      </c>
      <c r="B702" t="inlineStr">
        <is>
          <t>net_debt</t>
        </is>
      </c>
      <c r="C702" t="inlineStr">
        <is>
          <t>Current</t>
        </is>
      </c>
      <c r="D702" s="2" t="n">
        <v>6612000768</v>
      </c>
    </row>
    <row r="703">
      <c r="A703" t="inlineStr">
        <is>
          <t>Company Data - Capital Structure</t>
        </is>
      </c>
      <c r="B703" t="inlineStr">
        <is>
          <t>debt_to_equity</t>
        </is>
      </c>
      <c r="C703" t="inlineStr">
        <is>
          <t>Current</t>
        </is>
      </c>
      <c r="D703" s="2" t="n">
        <v>26.311</v>
      </c>
    </row>
    <row r="704">
      <c r="A704" t="inlineStr">
        <is>
          <t>Company Data - Capital Structure</t>
        </is>
      </c>
      <c r="B704" t="inlineStr">
        <is>
          <t>current_ratio</t>
        </is>
      </c>
      <c r="C704" t="inlineStr">
        <is>
          <t>Current</t>
        </is>
      </c>
      <c r="D704" s="2" t="n">
        <v>1.978</v>
      </c>
    </row>
    <row r="705">
      <c r="A705" t="inlineStr">
        <is>
          <t>Company Data - Capital Structure</t>
        </is>
      </c>
      <c r="B705" t="inlineStr">
        <is>
          <t>quick_ratio</t>
        </is>
      </c>
      <c r="C705" t="inlineStr">
        <is>
          <t>Current</t>
        </is>
      </c>
      <c r="D705" s="2" t="n">
        <v>1.671</v>
      </c>
    </row>
    <row r="706">
      <c r="A706" t="inlineStr">
        <is>
          <t>Company Data - Capital Structure</t>
        </is>
      </c>
      <c r="B706" t="inlineStr">
        <is>
          <t>beta</t>
        </is>
      </c>
      <c r="C706" t="inlineStr">
        <is>
          <t>Current</t>
        </is>
      </c>
      <c r="D706" s="2" t="n">
        <v>1.272</v>
      </c>
    </row>
    <row r="707">
      <c r="A707" t="inlineStr">
        <is>
          <t>Company Data - Growth Profitability</t>
        </is>
      </c>
      <c r="B707" t="inlineStr">
        <is>
          <t>revenue_growth</t>
        </is>
      </c>
      <c r="C707" t="inlineStr">
        <is>
          <t>Current</t>
        </is>
      </c>
      <c r="D707" s="2" t="n">
        <v>0.262</v>
      </c>
    </row>
    <row r="708">
      <c r="A708" t="inlineStr">
        <is>
          <t>Company Data - Growth Profitability</t>
        </is>
      </c>
      <c r="B708" t="inlineStr">
        <is>
          <t>earnings_growth</t>
        </is>
      </c>
      <c r="C708" t="inlineStr">
        <is>
          <t>Current</t>
        </is>
      </c>
      <c r="D708" s="2" t="n">
        <v>-0.826</v>
      </c>
    </row>
    <row r="709">
      <c r="A709" t="inlineStr">
        <is>
          <t>Company Data - Growth Profitability</t>
        </is>
      </c>
      <c r="B709" t="inlineStr">
        <is>
          <t>earnings_quarterly_growth</t>
        </is>
      </c>
      <c r="C709" t="inlineStr">
        <is>
          <t>Current</t>
        </is>
      </c>
      <c r="D709" s="2" t="n">
        <v>-0.827</v>
      </c>
    </row>
    <row r="710">
      <c r="A710" t="inlineStr">
        <is>
          <t>Company Data - Growth Profitability</t>
        </is>
      </c>
      <c r="B710" t="inlineStr">
        <is>
          <t>profit_margins</t>
        </is>
      </c>
      <c r="C710" t="inlineStr">
        <is>
          <t>Current</t>
        </is>
      </c>
      <c r="D710" s="2" t="n">
        <v>0.30892</v>
      </c>
    </row>
    <row r="711">
      <c r="A711" t="inlineStr">
        <is>
          <t>Company Data - Growth Profitability</t>
        </is>
      </c>
      <c r="B711" t="inlineStr">
        <is>
          <t>gross_margins</t>
        </is>
      </c>
      <c r="C711" t="inlineStr">
        <is>
          <t>Current</t>
        </is>
      </c>
      <c r="D711" s="2" t="n">
        <v>0.82013</v>
      </c>
    </row>
    <row r="712">
      <c r="A712" t="inlineStr">
        <is>
          <t>Company Data - Growth Profitability</t>
        </is>
      </c>
      <c r="B712" t="inlineStr">
        <is>
          <t>operating_margins</t>
        </is>
      </c>
      <c r="C712" t="inlineStr">
        <is>
          <t>Current</t>
        </is>
      </c>
      <c r="D712" s="2" t="n">
        <v>0.40075</v>
      </c>
    </row>
    <row r="713">
      <c r="A713" t="inlineStr">
        <is>
          <t>Company Data - Growth Profitability</t>
        </is>
      </c>
      <c r="B713" t="inlineStr">
        <is>
          <t>ebitda_margins</t>
        </is>
      </c>
      <c r="C713" t="inlineStr">
        <is>
          <t>Current</t>
        </is>
      </c>
      <c r="D713" s="2" t="n">
        <v>0.51937</v>
      </c>
    </row>
    <row r="714">
      <c r="A714" t="inlineStr">
        <is>
          <t>Company Data - Growth Profitability</t>
        </is>
      </c>
      <c r="B714" t="inlineStr">
        <is>
          <t>return_on_assets</t>
        </is>
      </c>
      <c r="C714" t="inlineStr">
        <is>
          <t>Current</t>
        </is>
      </c>
      <c r="D714" s="2" t="n">
        <v>0.18013</v>
      </c>
    </row>
    <row r="715">
      <c r="A715" t="inlineStr">
        <is>
          <t>Company Data - Growth Profitability</t>
        </is>
      </c>
      <c r="B715" t="inlineStr">
        <is>
          <t>return_on_equity</t>
        </is>
      </c>
      <c r="C715" t="inlineStr">
        <is>
          <t>Current</t>
        </is>
      </c>
      <c r="D715" s="2" t="n">
        <v>0.32643002</v>
      </c>
    </row>
    <row r="716">
      <c r="A716" t="inlineStr">
        <is>
          <t>Company Data - Operational Metrics</t>
        </is>
      </c>
      <c r="B716" t="inlineStr">
        <is>
          <t>employees</t>
        </is>
      </c>
      <c r="C716" t="inlineStr">
        <is>
          <t>Current</t>
        </is>
      </c>
      <c r="D716" s="2" t="n">
        <v>78450</v>
      </c>
    </row>
    <row r="717">
      <c r="A717" t="inlineStr">
        <is>
          <t>Company Data - Operational Metrics</t>
        </is>
      </c>
      <c r="B717" t="inlineStr">
        <is>
          <t>industry_kpis</t>
        </is>
      </c>
      <c r="C717" t="inlineStr">
        <is>
          <t>Current</t>
        </is>
      </c>
      <c r="D717" t="inlineStr">
        <is>
          <t>{}</t>
        </is>
      </c>
    </row>
    <row r="718">
      <c r="A718" t="inlineStr">
        <is>
          <t>Company Data - Forward Guidance</t>
        </is>
      </c>
      <c r="B718" t="inlineStr">
        <is>
          <t>target_high_price</t>
        </is>
      </c>
      <c r="C718" t="inlineStr">
        <is>
          <t>Current</t>
        </is>
      </c>
      <c r="D718" s="2" t="n">
        <v>1117</v>
      </c>
    </row>
    <row r="719">
      <c r="A719" t="inlineStr">
        <is>
          <t>Company Data - Forward Guidance</t>
        </is>
      </c>
      <c r="B719" t="inlineStr">
        <is>
          <t>target_low_price</t>
        </is>
      </c>
      <c r="C719" t="inlineStr">
        <is>
          <t>Current</t>
        </is>
      </c>
      <c r="D719" s="2" t="n">
        <v>560</v>
      </c>
    </row>
    <row r="720">
      <c r="A720" t="inlineStr">
        <is>
          <t>Company Data - Forward Guidance</t>
        </is>
      </c>
      <c r="B720" t="inlineStr">
        <is>
          <t>target_mean_price</t>
        </is>
      </c>
      <c r="C720" t="inlineStr">
        <is>
          <t>Current</t>
        </is>
      </c>
      <c r="D720" s="2" t="n">
        <v>837.4155</v>
      </c>
    </row>
    <row r="721">
      <c r="A721" t="inlineStr">
        <is>
          <t>Company Data - Forward Guidance</t>
        </is>
      </c>
      <c r="B721" t="inlineStr">
        <is>
          <t>target_median_price</t>
        </is>
      </c>
      <c r="C721" t="inlineStr">
        <is>
          <t>Current</t>
        </is>
      </c>
      <c r="D721" s="2" t="n">
        <v>850</v>
      </c>
    </row>
    <row r="722">
      <c r="A722" t="inlineStr">
        <is>
          <t>Company Data - Forward Guidance</t>
        </is>
      </c>
      <c r="B722" t="inlineStr">
        <is>
          <t>recommendation_mean</t>
        </is>
      </c>
      <c r="C722" t="inlineStr">
        <is>
          <t>Current</t>
        </is>
      </c>
      <c r="D722" s="2" t="n">
        <v>1.41176</v>
      </c>
    </row>
    <row r="723">
      <c r="A723" t="inlineStr">
        <is>
          <t>Company Data - Forward Guidance</t>
        </is>
      </c>
      <c r="B723" t="inlineStr">
        <is>
          <t>recommendation_key</t>
        </is>
      </c>
      <c r="C723" t="inlineStr">
        <is>
          <t>Current</t>
        </is>
      </c>
      <c r="D723" t="inlineStr">
        <is>
          <t>strong_buy</t>
        </is>
      </c>
    </row>
    <row r="724">
      <c r="A724" t="inlineStr">
        <is>
          <t>Company Data - Forward Guidance</t>
        </is>
      </c>
      <c r="B724" t="inlineStr">
        <is>
          <t>number_of_analyst_opinions</t>
        </is>
      </c>
      <c r="C724" t="inlineStr">
        <is>
          <t>Current</t>
        </is>
      </c>
      <c r="D724" s="2" t="n">
        <v>60</v>
      </c>
    </row>
    <row r="725">
      <c r="A725" t="inlineStr">
        <is>
          <t>Company Data - Forward Guidance</t>
        </is>
      </c>
      <c r="B725" t="inlineStr">
        <is>
          <t>forward_eps</t>
        </is>
      </c>
      <c r="C725" t="inlineStr">
        <is>
          <t>Current</t>
        </is>
      </c>
      <c r="D725" s="2" t="n">
        <v>25.3</v>
      </c>
    </row>
    <row r="726">
      <c r="A726" t="inlineStr">
        <is>
          <t>Company Data - Forward Guidance</t>
        </is>
      </c>
      <c r="B726" t="inlineStr">
        <is>
          <t>trailing_eps</t>
        </is>
      </c>
      <c r="C726" t="inlineStr">
        <is>
          <t>Current</t>
        </is>
      </c>
      <c r="D726" s="2" t="n">
        <v>22.58</v>
      </c>
    </row>
    <row r="727">
      <c r="A727" t="inlineStr">
        <is>
          <t>Modeling Metrics - Historical Growth Rates</t>
        </is>
      </c>
      <c r="B727" t="inlineStr">
        <is>
          <t>revenue_growth</t>
        </is>
      </c>
      <c r="C727" t="inlineStr">
        <is>
          <t>Calculated</t>
        </is>
      </c>
      <c r="D727" t="inlineStr">
        <is>
          <t>{'annual_growth_rates': [{'year': '2024-12-31', 'growth_rate': 0.21941112807816043}, {'year': '2023-12-31', 'growth_rate': 0.15687468377226457}, {'year': '2022-12-31', 'growth_rate': -0.011193175554782962}], 'cagr_3y': 0.11733304241692033, 'cagr_5y': None, 'average_growth': 0.12169754543188067}</t>
        </is>
      </c>
    </row>
    <row r="728">
      <c r="A728" t="inlineStr">
        <is>
          <t>Modeling Metrics - Historical Growth Rates</t>
        </is>
      </c>
      <c r="B728" t="inlineStr">
        <is>
          <t>net_income_growth</t>
        </is>
      </c>
      <c r="C728" t="inlineStr">
        <is>
          <t>Calculated</t>
        </is>
      </c>
      <c r="D728" t="inlineStr">
        <is>
          <t>{'annual_growth_rates': [{'year': '2024-12-31', 'growth_rate': 0.594966494449844}, {'year': '2023-12-31', 'growth_rate': 0.6852586206896552}, {'year': '2022-12-31', 'growth_rate': -0.4107188214376429}], 'cagr_3y': 0.165682376460073, 'cagr_5y': None, 'average_growth': 0.289835431233952}</t>
        </is>
      </c>
    </row>
    <row r="729">
      <c r="A729" t="inlineStr">
        <is>
          <t>Modeling Metrics - Historical Growth Rates</t>
        </is>
      </c>
      <c r="B729" t="inlineStr">
        <is>
          <t>operating_cf_growth</t>
        </is>
      </c>
      <c r="C729" t="inlineStr">
        <is>
          <t>Calculated</t>
        </is>
      </c>
      <c r="D729" t="inlineStr">
        <is>
          <t>{'annual_growth_rates': [{'year': '2024-12-31', 'growth_rate': 0.28426588668738484}, {'year': '2023-12-31', 'growth_rate': 0.408875681030213}, {'year': '2022-12-31', 'growth_rate': -0.1249588266907061}], 'cagr_3y': 0.16551724201141305, 'cagr_5y': None, 'average_growth': 0.1893942470089639}</t>
        </is>
      </c>
    </row>
    <row r="730">
      <c r="A730" t="inlineStr">
        <is>
          <t>Modeling Metrics - Financial Ratios</t>
        </is>
      </c>
      <c r="B730" t="inlineStr">
        <is>
          <t>profitability</t>
        </is>
      </c>
      <c r="C730" t="inlineStr">
        <is>
          <t>Calculated</t>
        </is>
      </c>
      <c r="D730" t="inlineStr">
        <is>
          <t>{'gross_margin': 0.8166515705071702, 'operating_margin': 0.42176035404040096, 'net_margin': 0.3790858414234564}</t>
        </is>
      </c>
    </row>
    <row r="731">
      <c r="A731" t="inlineStr">
        <is>
          <t>Modeling Metrics - Financial Ratios</t>
        </is>
      </c>
      <c r="B731" t="inlineStr">
        <is>
          <t>efficiency</t>
        </is>
      </c>
      <c r="C731" t="inlineStr">
        <is>
          <t>Calculated</t>
        </is>
      </c>
      <c r="D731" t="inlineStr">
        <is>
          <t>{'asset_turnover': 0.5959015265129286, 'roa': 0.22589783158367566}</t>
        </is>
      </c>
    </row>
    <row r="732">
      <c r="A732" t="inlineStr">
        <is>
          <t>Modeling Metrics - Financial Ratios</t>
        </is>
      </c>
      <c r="B732" t="inlineStr">
        <is>
          <t>leverage</t>
        </is>
      </c>
      <c r="C732" t="inlineStr">
        <is>
          <t>Calculated</t>
        </is>
      </c>
      <c r="D732" t="inlineStr">
        <is>
          <t>{'debt_to_equity': 0.2686202686202686, 'debt_to_assets': 0.1777188521086454}</t>
        </is>
      </c>
    </row>
    <row r="733">
      <c r="A733" t="inlineStr">
        <is>
          <t>Modeling Metrics - Working Capital Metrics</t>
        </is>
      </c>
      <c r="B733" t="inlineStr">
        <is>
          <t>working_capital</t>
        </is>
      </c>
      <c r="C733" t="inlineStr">
        <is>
          <t>Calculated</t>
        </is>
      </c>
      <c r="D733" s="2" t="n">
        <v>66449000000</v>
      </c>
    </row>
    <row r="734">
      <c r="A734" t="inlineStr">
        <is>
          <t>Modeling Metrics - Working Capital Metrics</t>
        </is>
      </c>
      <c r="B734" t="inlineStr">
        <is>
          <t>current_ratio</t>
        </is>
      </c>
      <c r="C734" t="inlineStr">
        <is>
          <t>Calculated</t>
        </is>
      </c>
      <c r="D734" s="2" t="n">
        <v>2.977884271937135</v>
      </c>
    </row>
    <row r="735">
      <c r="A735" t="inlineStr">
        <is>
          <t>Modeling Metrics - Working Capital Metrics</t>
        </is>
      </c>
      <c r="B735" t="inlineStr">
        <is>
          <t>wc_percent_of_revenue</t>
        </is>
      </c>
      <c r="C735" t="inlineStr">
        <is>
          <t>Calculated</t>
        </is>
      </c>
      <c r="D735" s="2" t="n">
        <v>0.4039428331742664</v>
      </c>
    </row>
    <row r="736">
      <c r="A736" t="inlineStr">
        <is>
          <t>Modeling Metrics - Leverage Metrics</t>
        </is>
      </c>
      <c r="B736" t="inlineStr">
        <is>
          <t>total_debt</t>
        </is>
      </c>
      <c r="C736" t="inlineStr">
        <is>
          <t>Calculated</t>
        </is>
      </c>
      <c r="D736" s="2" t="n">
        <v>49060000000</v>
      </c>
    </row>
    <row r="737">
      <c r="A737" t="inlineStr">
        <is>
          <t>Modeling Metrics - Leverage Metrics</t>
        </is>
      </c>
      <c r="B737" t="inlineStr">
        <is>
          <t>net_debt</t>
        </is>
      </c>
      <c r="C737" t="inlineStr">
        <is>
          <t>Calculated</t>
        </is>
      </c>
      <c r="D737" s="2" t="n">
        <v>5171000000</v>
      </c>
    </row>
    <row r="738">
      <c r="A738" t="inlineStr">
        <is>
          <t>Modeling Metrics - Leverage Metrics</t>
        </is>
      </c>
      <c r="B738" t="inlineStr">
        <is>
          <t>interest_coverage_ratio</t>
        </is>
      </c>
      <c r="C738" t="inlineStr">
        <is>
          <t>Calculated</t>
        </is>
      </c>
      <c r="D738" s="2" t="n">
        <v>97.03496503496504</v>
      </c>
    </row>
  </sheetData>
  <pageMargins left="0.75" right="0.75" top="1" bottom="1" header="0.5" footer="0.5"/>
</worksheet>
</file>

<file path=xl/worksheets/sheet10.xml><?xml version="1.0" encoding="utf-8"?>
<worksheet xmlns="http://schemas.openxmlformats.org/spreadsheetml/2006/main">
  <sheetPr>
    <outlinePr summaryBelow="1" summaryRight="1"/>
    <pageSetUpPr/>
  </sheetPr>
  <dimension ref="A1:B48"/>
  <sheetViews>
    <sheetView showGridLines="0" workbookViewId="0">
      <selection activeCell="A1" sqref="A1"/>
    </sheetView>
  </sheetViews>
  <sheetFormatPr baseColWidth="8" defaultRowHeight="15"/>
  <cols>
    <col width="38" customWidth="1" min="1" max="1"/>
    <col width="22" customWidth="1" min="2" max="2"/>
    <col width="30" customWidth="1" min="3" max="3"/>
  </cols>
  <sheetData>
    <row r="1">
      <c r="A1" s="20" t="inlineStr">
        <is>
          <t>SUMMARY — DUAL DCF (PERPETUAL &amp; EXIT MULTIPLE)</t>
        </is>
      </c>
    </row>
    <row r="2">
      <c r="A2" t="inlineStr"/>
    </row>
    <row r="3">
      <c r="A3" t="inlineStr">
        <is>
          <t>Mid-Year Discount Toggle</t>
        </is>
      </c>
      <c r="B3" s="51">
        <f>'Sensitivity'!$B$2</f>
        <v/>
      </c>
    </row>
    <row r="4">
      <c r="A4" t="inlineStr">
        <is>
          <t>WACC (Perpetual DCF)</t>
        </is>
      </c>
      <c r="B4" s="7">
        <f>'Valuation (DCF)'!$B$12</f>
        <v/>
      </c>
    </row>
    <row r="5">
      <c r="A5" t="inlineStr">
        <is>
          <t>Terminal Growth g</t>
        </is>
      </c>
      <c r="B5" s="7">
        <f>'Valuation (DCF)'!$B$23</f>
        <v/>
      </c>
    </row>
    <row r="6">
      <c r="A6" t="inlineStr">
        <is>
          <t>WACC (Exit Multiple DCF)</t>
        </is>
      </c>
      <c r="B6" s="7">
        <f>'Valuation (Exit Multiple)'!$B$2</f>
        <v/>
      </c>
    </row>
    <row r="7">
      <c r="A7" t="inlineStr">
        <is>
          <t>Exit Multiple (EV/EBITDA)</t>
        </is>
      </c>
      <c r="B7" s="35">
        <f>'Valuation (Exit Multiple)'!$B$3</f>
        <v/>
      </c>
    </row>
    <row r="8">
      <c r="A8" t="inlineStr">
        <is>
          <t>Shares Outstanding (diluted)</t>
        </is>
      </c>
      <c r="B8" s="10">
        <f>'Valuation (DCF)'!$B$36</f>
        <v/>
      </c>
    </row>
    <row r="9">
      <c r="A9" t="inlineStr">
        <is>
          <t>Current Market Price</t>
        </is>
      </c>
      <c r="B9" s="49">
        <f>'Historical'!$F$2</f>
        <v/>
      </c>
    </row>
    <row r="10">
      <c r="A10" t="inlineStr">
        <is>
          <t>Market Capitalization</t>
        </is>
      </c>
      <c r="B10" s="52">
        <f>B8*B9</f>
        <v/>
      </c>
    </row>
    <row r="11">
      <c r="A11" t="inlineStr"/>
    </row>
    <row r="12">
      <c r="A12" t="inlineStr"/>
    </row>
    <row r="13">
      <c r="A13" s="3" t="inlineStr">
        <is>
          <t>Equity Value (Perpetual DCF)</t>
        </is>
      </c>
      <c r="B13" s="52">
        <f>'Valuation (DCF)'!$B$33</f>
        <v/>
      </c>
    </row>
    <row r="14">
      <c r="A14" t="inlineStr">
        <is>
          <t>Cash &amp; Equivalents (from DCF)</t>
        </is>
      </c>
      <c r="B14" s="52">
        <f>'Valuation (DCF)'!$B$30</f>
        <v/>
      </c>
    </row>
    <row r="15">
      <c r="A15" t="inlineStr">
        <is>
          <t>Total Debt (from DCF)</t>
        </is>
      </c>
      <c r="B15" s="52">
        <f>'Valuation (DCF)'!$B$31</f>
        <v/>
      </c>
    </row>
    <row r="16">
      <c r="A16" t="inlineStr">
        <is>
          <t>Investments / Non-operating</t>
        </is>
      </c>
      <c r="B16" s="52">
        <f>'Valuation (DCF)'!$B$32</f>
        <v/>
      </c>
    </row>
    <row r="17">
      <c r="A17" s="3" t="inlineStr">
        <is>
          <t>Enterprise Value (Perpetual DCF)</t>
        </is>
      </c>
      <c r="B17" s="53">
        <f>B13-B14+B15-B16</f>
        <v/>
      </c>
    </row>
    <row r="18">
      <c r="A18" s="6" t="inlineStr">
        <is>
          <t>Value per Share (Perpetual DCF)</t>
        </is>
      </c>
      <c r="B18" s="29">
        <f>'Valuation (DCF)'!$B$37</f>
        <v/>
      </c>
    </row>
    <row r="19">
      <c r="A19" t="inlineStr"/>
    </row>
    <row r="20">
      <c r="A20" s="3" t="inlineStr">
        <is>
          <t>Enterprise Value (Exit Multiple DCF)</t>
        </is>
      </c>
      <c r="B20" s="53">
        <f>'Valuation (Exit Multiple)'!$B$17</f>
        <v/>
      </c>
    </row>
    <row r="21">
      <c r="A21" t="inlineStr">
        <is>
          <t>Equity Value (Exit Multiple DCF)</t>
        </is>
      </c>
      <c r="B21" s="52">
        <f>'Valuation (Exit Multiple)'!$B$22</f>
        <v/>
      </c>
    </row>
    <row r="22">
      <c r="A22" s="6" t="inlineStr">
        <is>
          <t>Value per Share (Exit Multiple DCF)</t>
        </is>
      </c>
      <c r="B22" s="29">
        <f>'Valuation (Exit Multiple)'!$B$25</f>
        <v/>
      </c>
    </row>
    <row r="23">
      <c r="A23" t="inlineStr"/>
    </row>
    <row r="24">
      <c r="A24" t="inlineStr"/>
    </row>
    <row r="25">
      <c r="A25" t="inlineStr"/>
    </row>
    <row r="26">
      <c r="A26" s="54" t="inlineStr">
        <is>
          <t>Average of Methods (Per-Share)</t>
        </is>
      </c>
      <c r="B26" s="55">
        <f>AVERAGE($B$18,$B$22)</f>
        <v/>
      </c>
    </row>
    <row r="27">
      <c r="A27" s="6" t="inlineStr">
        <is>
          <t>Upside vs Market</t>
        </is>
      </c>
      <c r="B27" s="56">
        <f>IFERROR($B$26/$B$9-1,"")</f>
        <v/>
      </c>
    </row>
    <row r="28">
      <c r="A28" t="inlineStr">
        <is>
          <t>Premium (Exit vs Perpetual)</t>
        </is>
      </c>
      <c r="B28" s="57">
        <f>IFERROR($B$22/$B$18-1,"")</f>
        <v/>
      </c>
    </row>
    <row r="29">
      <c r="A29" t="inlineStr">
        <is>
          <t>Market Enterprise Value</t>
        </is>
      </c>
      <c r="B29" s="52">
        <f>$B$10-$B$14+$B$15-$B$16</f>
        <v/>
      </c>
    </row>
    <row r="30">
      <c r="A30" t="inlineStr"/>
    </row>
    <row r="31">
      <c r="A31" t="inlineStr"/>
    </row>
    <row r="32">
      <c r="A32" t="inlineStr"/>
    </row>
    <row r="33">
      <c r="A33" t="inlineStr">
        <is>
          <t>Revenue (FY5)</t>
        </is>
      </c>
      <c r="B33" s="52">
        <f>'Projections'!$F$3</f>
        <v/>
      </c>
    </row>
    <row r="34">
      <c r="A34" t="inlineStr">
        <is>
          <t>EBITDA (FY5)</t>
        </is>
      </c>
      <c r="B34" s="52">
        <f>'Projections'!$F$21</f>
        <v/>
      </c>
    </row>
    <row r="35">
      <c r="A35" t="inlineStr">
        <is>
          <t>FCF (FY5)</t>
        </is>
      </c>
      <c r="B35" s="52">
        <f>'Projections'!$F$19</f>
        <v/>
      </c>
    </row>
    <row r="36">
      <c r="A36" t="inlineStr">
        <is>
          <t>EV/EBITDA — Perpetual</t>
        </is>
      </c>
      <c r="B36" s="35">
        <f>IFERROR($B$17/$B$34,"")</f>
        <v/>
      </c>
    </row>
    <row r="37">
      <c r="A37" t="inlineStr">
        <is>
          <t>EV/EBITDA — Exit Multiple</t>
        </is>
      </c>
      <c r="B37" s="35">
        <f>IFERROR($B$20/$B$34,"")</f>
        <v/>
      </c>
    </row>
    <row r="38">
      <c r="A38" t="inlineStr">
        <is>
          <t>FCF Yield on EV — Perpetual</t>
        </is>
      </c>
      <c r="B38" s="57">
        <f>IFERROR($B$35/$B$17,"")</f>
        <v/>
      </c>
    </row>
    <row r="39">
      <c r="A39" t="inlineStr">
        <is>
          <t>FCF Yield on EV — Exit Multiple</t>
        </is>
      </c>
      <c r="B39" s="57">
        <f>IFERROR($B$35/$B$20,"")</f>
        <v/>
      </c>
    </row>
    <row r="40">
      <c r="A40" t="inlineStr"/>
    </row>
    <row r="41">
      <c r="A41" t="inlineStr">
        <is>
          <t>Check: E/V + D/V = 1.0</t>
        </is>
      </c>
      <c r="B41" s="51">
        <f>ABS('Valuation (DCF)'!$B$10+'Valuation (DCF)'!$B$11-1)&lt;=0.001</f>
        <v/>
      </c>
    </row>
    <row r="42">
      <c r="A42" t="inlineStr">
        <is>
          <t>Check: WACC &gt; g</t>
        </is>
      </c>
      <c r="B42" s="51">
        <f>'Valuation (DCF)'!$B$12&gt;'Valuation (DCF)'!$B$23</f>
        <v/>
      </c>
    </row>
    <row r="43">
      <c r="A43" t="inlineStr">
        <is>
          <t>Check: DF ≤ 1 (Perpetual)</t>
        </is>
      </c>
      <c r="B43" s="51">
        <f>MAX('Valuation (DCF)'!$B$17:'Valuation (DCF)'!$F$17)&lt;=1</f>
        <v/>
      </c>
    </row>
    <row r="44">
      <c r="A44" t="inlineStr">
        <is>
          <t>Check: DF ≤ 1 (Exit Multiple)</t>
        </is>
      </c>
      <c r="B44" s="51">
        <f>MAX('Valuation (Exit Multiple)'!$B$8:'Valuation (Exit Multiple)'!$F$8)&lt;=1</f>
        <v/>
      </c>
    </row>
    <row r="45">
      <c r="A45" t="inlineStr">
        <is>
          <t>Check: Shares &gt; 0 &amp; Price &gt; 0</t>
        </is>
      </c>
      <c r="B45" s="51">
        <f>AND($B$8&gt;0,$B$9&gt;0)</f>
        <v/>
      </c>
    </row>
    <row r="46">
      <c r="A46" t="inlineStr">
        <is>
          <t>Check: Mid-Year toggle wired</t>
        </is>
      </c>
      <c r="B46" s="51">
        <f>OR('Sensitivity'!$B$2="No",'Sensitivity'!$B$2="Yes")</f>
        <v/>
      </c>
    </row>
    <row r="48">
      <c r="A48" s="58" t="inlineStr">
        <is>
          <t>Note: QA flags return TRUE when checks pass. Add conditional formatting to highlight FALSE values.</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C245"/>
  <sheetViews>
    <sheetView workbookViewId="0">
      <pane ySplit="1" topLeftCell="A2" activePane="bottomLeft" state="frozen"/>
      <selection pane="bottomLeft" activeCell="A1" sqref="A1"/>
    </sheetView>
  </sheetViews>
  <sheetFormatPr baseColWidth="8" defaultRowHeight="15"/>
  <cols>
    <col width="35" customWidth="1" min="1" max="1"/>
    <col width="50" customWidth="1" min="2" max="2"/>
    <col width="15" customWidth="1" min="3" max="3"/>
  </cols>
  <sheetData>
    <row r="1">
      <c r="A1" s="1" t="inlineStr">
        <is>
          <t>Statement</t>
        </is>
      </c>
      <c r="B1" s="1" t="inlineStr">
        <is>
          <t>Field</t>
        </is>
      </c>
      <c r="C1" s="1" t="inlineStr">
        <is>
          <t>Data Type</t>
        </is>
      </c>
    </row>
    <row r="2">
      <c r="A2" t="inlineStr">
        <is>
          <t>Balance Sheet</t>
        </is>
      </c>
      <c r="B2" t="inlineStr">
        <is>
          <t>Accounts Payable</t>
        </is>
      </c>
      <c r="C2" t="inlineStr">
        <is>
          <t>Numeric</t>
        </is>
      </c>
    </row>
    <row r="3">
      <c r="A3" t="inlineStr">
        <is>
          <t>Balance Sheet</t>
        </is>
      </c>
      <c r="B3" t="inlineStr">
        <is>
          <t>Accounts Receivable</t>
        </is>
      </c>
      <c r="C3" t="inlineStr">
        <is>
          <t>Numeric</t>
        </is>
      </c>
    </row>
    <row r="4">
      <c r="A4" t="inlineStr">
        <is>
          <t>Balance Sheet</t>
        </is>
      </c>
      <c r="B4" t="inlineStr">
        <is>
          <t>Accumulated Depreciation</t>
        </is>
      </c>
      <c r="C4" t="inlineStr">
        <is>
          <t>Numeric</t>
        </is>
      </c>
    </row>
    <row r="5">
      <c r="A5" t="inlineStr">
        <is>
          <t>Balance Sheet</t>
        </is>
      </c>
      <c r="B5" t="inlineStr">
        <is>
          <t>Additional Paid In Capital</t>
        </is>
      </c>
      <c r="C5" t="inlineStr">
        <is>
          <t>Numeric</t>
        </is>
      </c>
    </row>
    <row r="6">
      <c r="A6" t="inlineStr">
        <is>
          <t>Balance Sheet</t>
        </is>
      </c>
      <c r="B6" t="inlineStr">
        <is>
          <t>Allowance For Doubtful Accounts Receivable</t>
        </is>
      </c>
      <c r="C6" t="inlineStr">
        <is>
          <t>Numeric</t>
        </is>
      </c>
    </row>
    <row r="7">
      <c r="A7" t="inlineStr">
        <is>
          <t>Balance Sheet</t>
        </is>
      </c>
      <c r="B7" t="inlineStr">
        <is>
          <t>Available For Sale Securities</t>
        </is>
      </c>
      <c r="C7" t="inlineStr">
        <is>
          <t>Numeric</t>
        </is>
      </c>
    </row>
    <row r="8">
      <c r="A8" t="inlineStr">
        <is>
          <t>Balance Sheet</t>
        </is>
      </c>
      <c r="B8" t="inlineStr">
        <is>
          <t>Buildings And Improvements</t>
        </is>
      </c>
      <c r="C8" t="inlineStr">
        <is>
          <t>Numeric</t>
        </is>
      </c>
    </row>
    <row r="9">
      <c r="A9" t="inlineStr">
        <is>
          <t>Balance Sheet</t>
        </is>
      </c>
      <c r="B9" t="inlineStr">
        <is>
          <t>Capital Lease Obligations</t>
        </is>
      </c>
      <c r="C9" t="inlineStr">
        <is>
          <t>Numeric</t>
        </is>
      </c>
    </row>
    <row r="10">
      <c r="A10" t="inlineStr">
        <is>
          <t>Balance Sheet</t>
        </is>
      </c>
      <c r="B10" t="inlineStr">
        <is>
          <t>Capital Stock</t>
        </is>
      </c>
      <c r="C10" t="inlineStr">
        <is>
          <t>Numeric</t>
        </is>
      </c>
    </row>
    <row r="11">
      <c r="A11" t="inlineStr">
        <is>
          <t>Balance Sheet</t>
        </is>
      </c>
      <c r="B11" t="inlineStr">
        <is>
          <t>Cash And Cash Equivalents</t>
        </is>
      </c>
      <c r="C11" t="inlineStr">
        <is>
          <t>Numeric</t>
        </is>
      </c>
    </row>
    <row r="12">
      <c r="A12" t="inlineStr">
        <is>
          <t>Balance Sheet</t>
        </is>
      </c>
      <c r="B12" t="inlineStr">
        <is>
          <t>Cash Cash Equivalents And Short Term Investments</t>
        </is>
      </c>
      <c r="C12" t="inlineStr">
        <is>
          <t>Numeric</t>
        </is>
      </c>
    </row>
    <row r="13">
      <c r="A13" t="inlineStr">
        <is>
          <t>Balance Sheet</t>
        </is>
      </c>
      <c r="B13" t="inlineStr">
        <is>
          <t>Cash Equivalents</t>
        </is>
      </c>
      <c r="C13" t="inlineStr">
        <is>
          <t>Numeric</t>
        </is>
      </c>
    </row>
    <row r="14">
      <c r="A14" t="inlineStr">
        <is>
          <t>Balance Sheet</t>
        </is>
      </c>
      <c r="B14" t="inlineStr">
        <is>
          <t>Cash Financial</t>
        </is>
      </c>
      <c r="C14" t="inlineStr">
        <is>
          <t>Numeric</t>
        </is>
      </c>
    </row>
    <row r="15">
      <c r="A15" t="inlineStr">
        <is>
          <t>Balance Sheet</t>
        </is>
      </c>
      <c r="B15" t="inlineStr">
        <is>
          <t>Common Stock</t>
        </is>
      </c>
      <c r="C15" t="inlineStr">
        <is>
          <t>Numeric</t>
        </is>
      </c>
    </row>
    <row r="16">
      <c r="A16" t="inlineStr">
        <is>
          <t>Balance Sheet</t>
        </is>
      </c>
      <c r="B16" t="inlineStr">
        <is>
          <t>Common Stock Equity</t>
        </is>
      </c>
      <c r="C16" t="inlineStr">
        <is>
          <t>Numeric</t>
        </is>
      </c>
    </row>
    <row r="17">
      <c r="A17" t="inlineStr">
        <is>
          <t>Balance Sheet</t>
        </is>
      </c>
      <c r="B17" t="inlineStr">
        <is>
          <t>Construction In Progress</t>
        </is>
      </c>
      <c r="C17" t="inlineStr">
        <is>
          <t>Numeric</t>
        </is>
      </c>
    </row>
    <row r="18">
      <c r="A18" t="inlineStr">
        <is>
          <t>Balance Sheet</t>
        </is>
      </c>
      <c r="B18" t="inlineStr">
        <is>
          <t>Current Accrued Expenses</t>
        </is>
      </c>
      <c r="C18" t="inlineStr">
        <is>
          <t>Numeric</t>
        </is>
      </c>
    </row>
    <row r="19">
      <c r="A19" t="inlineStr">
        <is>
          <t>Balance Sheet</t>
        </is>
      </c>
      <c r="B19" t="inlineStr">
        <is>
          <t>Current Assets</t>
        </is>
      </c>
      <c r="C19" t="inlineStr">
        <is>
          <t>Numeric</t>
        </is>
      </c>
    </row>
    <row r="20">
      <c r="A20" t="inlineStr">
        <is>
          <t>Balance Sheet</t>
        </is>
      </c>
      <c r="B20" t="inlineStr">
        <is>
          <t>Current Capital Lease Obligation</t>
        </is>
      </c>
      <c r="C20" t="inlineStr">
        <is>
          <t>Numeric</t>
        </is>
      </c>
    </row>
    <row r="21">
      <c r="A21" t="inlineStr">
        <is>
          <t>Balance Sheet</t>
        </is>
      </c>
      <c r="B21" t="inlineStr">
        <is>
          <t>Current Debt And Capital Lease Obligation</t>
        </is>
      </c>
      <c r="C21" t="inlineStr">
        <is>
          <t>Numeric</t>
        </is>
      </c>
    </row>
    <row r="22">
      <c r="A22" t="inlineStr">
        <is>
          <t>Balance Sheet</t>
        </is>
      </c>
      <c r="B22" t="inlineStr">
        <is>
          <t>Current Deferred Liabilities</t>
        </is>
      </c>
      <c r="C22" t="inlineStr">
        <is>
          <t>Numeric</t>
        </is>
      </c>
    </row>
    <row r="23">
      <c r="A23" t="inlineStr">
        <is>
          <t>Balance Sheet</t>
        </is>
      </c>
      <c r="B23" t="inlineStr">
        <is>
          <t>Current Deferred Revenue</t>
        </is>
      </c>
      <c r="C23" t="inlineStr">
        <is>
          <t>Numeric</t>
        </is>
      </c>
    </row>
    <row r="24">
      <c r="A24" t="inlineStr">
        <is>
          <t>Balance Sheet</t>
        </is>
      </c>
      <c r="B24" t="inlineStr">
        <is>
          <t>Current Liabilities</t>
        </is>
      </c>
      <c r="C24" t="inlineStr">
        <is>
          <t>Numeric</t>
        </is>
      </c>
    </row>
    <row r="25">
      <c r="A25" t="inlineStr">
        <is>
          <t>Balance Sheet</t>
        </is>
      </c>
      <c r="B25" t="inlineStr">
        <is>
          <t>Dueto Related Parties Current</t>
        </is>
      </c>
      <c r="C25" t="inlineStr">
        <is>
          <t>Numeric</t>
        </is>
      </c>
    </row>
    <row r="26">
      <c r="A26" t="inlineStr">
        <is>
          <t>Balance Sheet</t>
        </is>
      </c>
      <c r="B26" t="inlineStr">
        <is>
          <t>Gains Losses Not Affecting Retained Earnings</t>
        </is>
      </c>
      <c r="C26" t="inlineStr">
        <is>
          <t>Numeric</t>
        </is>
      </c>
    </row>
    <row r="27">
      <c r="A27" t="inlineStr">
        <is>
          <t>Balance Sheet</t>
        </is>
      </c>
      <c r="B27" t="inlineStr">
        <is>
          <t>Goodwill</t>
        </is>
      </c>
      <c r="C27" t="inlineStr">
        <is>
          <t>Numeric</t>
        </is>
      </c>
    </row>
    <row r="28">
      <c r="A28" t="inlineStr">
        <is>
          <t>Balance Sheet</t>
        </is>
      </c>
      <c r="B28" t="inlineStr">
        <is>
          <t>Goodwill And Other Intangible Assets</t>
        </is>
      </c>
      <c r="C28" t="inlineStr">
        <is>
          <t>Numeric</t>
        </is>
      </c>
    </row>
    <row r="29">
      <c r="A29" t="inlineStr">
        <is>
          <t>Balance Sheet</t>
        </is>
      </c>
      <c r="B29" t="inlineStr">
        <is>
          <t>Gross Accounts Receivable</t>
        </is>
      </c>
      <c r="C29" t="inlineStr">
        <is>
          <t>Numeric</t>
        </is>
      </c>
    </row>
    <row r="30">
      <c r="A30" t="inlineStr">
        <is>
          <t>Balance Sheet</t>
        </is>
      </c>
      <c r="B30" t="inlineStr">
        <is>
          <t>Gross PPE</t>
        </is>
      </c>
      <c r="C30" t="inlineStr">
        <is>
          <t>Numeric</t>
        </is>
      </c>
    </row>
    <row r="31">
      <c r="A31" t="inlineStr">
        <is>
          <t>Balance Sheet</t>
        </is>
      </c>
      <c r="B31" t="inlineStr">
        <is>
          <t>Invested Capital</t>
        </is>
      </c>
      <c r="C31" t="inlineStr">
        <is>
          <t>Numeric</t>
        </is>
      </c>
    </row>
    <row r="32">
      <c r="A32" t="inlineStr">
        <is>
          <t>Balance Sheet</t>
        </is>
      </c>
      <c r="B32" t="inlineStr">
        <is>
          <t>Investmentin Financial Assets</t>
        </is>
      </c>
      <c r="C32" t="inlineStr">
        <is>
          <t>Numeric</t>
        </is>
      </c>
    </row>
    <row r="33">
      <c r="A33" t="inlineStr">
        <is>
          <t>Balance Sheet</t>
        </is>
      </c>
      <c r="B33" t="inlineStr">
        <is>
          <t>Investments And Advances</t>
        </is>
      </c>
      <c r="C33" t="inlineStr">
        <is>
          <t>Numeric</t>
        </is>
      </c>
    </row>
    <row r="34">
      <c r="A34" t="inlineStr">
        <is>
          <t>Balance Sheet</t>
        </is>
      </c>
      <c r="B34" t="inlineStr">
        <is>
          <t>Land And Improvements</t>
        </is>
      </c>
      <c r="C34" t="inlineStr">
        <is>
          <t>Numeric</t>
        </is>
      </c>
    </row>
    <row r="35">
      <c r="A35" t="inlineStr">
        <is>
          <t>Balance Sheet</t>
        </is>
      </c>
      <c r="B35" t="inlineStr">
        <is>
          <t>Leases</t>
        </is>
      </c>
      <c r="C35" t="inlineStr">
        <is>
          <t>Numeric</t>
        </is>
      </c>
    </row>
    <row r="36">
      <c r="A36" t="inlineStr">
        <is>
          <t>Balance Sheet</t>
        </is>
      </c>
      <c r="B36" t="inlineStr">
        <is>
          <t>Long Term Capital Lease Obligation</t>
        </is>
      </c>
      <c r="C36" t="inlineStr">
        <is>
          <t>Numeric</t>
        </is>
      </c>
    </row>
    <row r="37">
      <c r="A37" t="inlineStr">
        <is>
          <t>Balance Sheet</t>
        </is>
      </c>
      <c r="B37" t="inlineStr">
        <is>
          <t>Long Term Debt</t>
        </is>
      </c>
      <c r="C37" t="inlineStr">
        <is>
          <t>Numeric</t>
        </is>
      </c>
    </row>
    <row r="38">
      <c r="A38" t="inlineStr">
        <is>
          <t>Balance Sheet</t>
        </is>
      </c>
      <c r="B38" t="inlineStr">
        <is>
          <t>Long Term Debt And Capital Lease Obligation</t>
        </is>
      </c>
      <c r="C38" t="inlineStr">
        <is>
          <t>Numeric</t>
        </is>
      </c>
    </row>
    <row r="39">
      <c r="A39" t="inlineStr">
        <is>
          <t>Balance Sheet</t>
        </is>
      </c>
      <c r="B39" t="inlineStr">
        <is>
          <t>Long Term Equity Investment</t>
        </is>
      </c>
      <c r="C39" t="inlineStr">
        <is>
          <t>Numeric</t>
        </is>
      </c>
    </row>
    <row r="40">
      <c r="A40" t="inlineStr">
        <is>
          <t>Balance Sheet</t>
        </is>
      </c>
      <c r="B40" t="inlineStr">
        <is>
          <t>Machinery Furniture Equipment</t>
        </is>
      </c>
      <c r="C40" t="inlineStr">
        <is>
          <t>Numeric</t>
        </is>
      </c>
    </row>
    <row r="41">
      <c r="A41" t="inlineStr">
        <is>
          <t>Balance Sheet</t>
        </is>
      </c>
      <c r="B41" t="inlineStr">
        <is>
          <t>Net PPE</t>
        </is>
      </c>
      <c r="C41" t="inlineStr">
        <is>
          <t>Numeric</t>
        </is>
      </c>
    </row>
    <row r="42">
      <c r="A42" t="inlineStr">
        <is>
          <t>Balance Sheet</t>
        </is>
      </c>
      <c r="B42" t="inlineStr">
        <is>
          <t>Net Tangible Assets</t>
        </is>
      </c>
      <c r="C42" t="inlineStr">
        <is>
          <t>Numeric</t>
        </is>
      </c>
    </row>
    <row r="43">
      <c r="A43" t="inlineStr">
        <is>
          <t>Balance Sheet</t>
        </is>
      </c>
      <c r="B43" t="inlineStr">
        <is>
          <t>Ordinary Shares Number</t>
        </is>
      </c>
      <c r="C43" t="inlineStr">
        <is>
          <t>Numeric</t>
        </is>
      </c>
    </row>
    <row r="44">
      <c r="A44" t="inlineStr">
        <is>
          <t>Balance Sheet</t>
        </is>
      </c>
      <c r="B44" t="inlineStr">
        <is>
          <t>Other Current Assets</t>
        </is>
      </c>
      <c r="C44" t="inlineStr">
        <is>
          <t>Numeric</t>
        </is>
      </c>
    </row>
    <row r="45">
      <c r="A45" t="inlineStr">
        <is>
          <t>Balance Sheet</t>
        </is>
      </c>
      <c r="B45" t="inlineStr">
        <is>
          <t>Other Current Liabilities</t>
        </is>
      </c>
      <c r="C45" t="inlineStr">
        <is>
          <t>Numeric</t>
        </is>
      </c>
    </row>
    <row r="46">
      <c r="A46" t="inlineStr">
        <is>
          <t>Balance Sheet</t>
        </is>
      </c>
      <c r="B46" t="inlineStr">
        <is>
          <t>Other Equity Adjustments</t>
        </is>
      </c>
      <c r="C46" t="inlineStr">
        <is>
          <t>Numeric</t>
        </is>
      </c>
    </row>
    <row r="47">
      <c r="A47" t="inlineStr">
        <is>
          <t>Balance Sheet</t>
        </is>
      </c>
      <c r="B47" t="inlineStr">
        <is>
          <t>Other Intangible Assets</t>
        </is>
      </c>
      <c r="C47" t="inlineStr">
        <is>
          <t>Numeric</t>
        </is>
      </c>
    </row>
    <row r="48">
      <c r="A48" t="inlineStr">
        <is>
          <t>Balance Sheet</t>
        </is>
      </c>
      <c r="B48" t="inlineStr">
        <is>
          <t>Other Non Current Assets</t>
        </is>
      </c>
      <c r="C48" t="inlineStr">
        <is>
          <t>Numeric</t>
        </is>
      </c>
    </row>
    <row r="49">
      <c r="A49" t="inlineStr">
        <is>
          <t>Balance Sheet</t>
        </is>
      </c>
      <c r="B49" t="inlineStr">
        <is>
          <t>Other Non Current Liabilities</t>
        </is>
      </c>
      <c r="C49" t="inlineStr">
        <is>
          <t>Numeric</t>
        </is>
      </c>
    </row>
    <row r="50">
      <c r="A50" t="inlineStr">
        <is>
          <t>Balance Sheet</t>
        </is>
      </c>
      <c r="B50" t="inlineStr">
        <is>
          <t>Other Payable</t>
        </is>
      </c>
      <c r="C50" t="inlineStr">
        <is>
          <t>Numeric</t>
        </is>
      </c>
    </row>
    <row r="51">
      <c r="A51" t="inlineStr">
        <is>
          <t>Balance Sheet</t>
        </is>
      </c>
      <c r="B51" t="inlineStr">
        <is>
          <t>Other Properties</t>
        </is>
      </c>
      <c r="C51" t="inlineStr">
        <is>
          <t>Numeric</t>
        </is>
      </c>
    </row>
    <row r="52">
      <c r="A52" t="inlineStr">
        <is>
          <t>Balance Sheet</t>
        </is>
      </c>
      <c r="B52" t="inlineStr">
        <is>
          <t>Other Short Term Investments</t>
        </is>
      </c>
      <c r="C52" t="inlineStr">
        <is>
          <t>Numeric</t>
        </is>
      </c>
    </row>
    <row r="53">
      <c r="A53" t="inlineStr">
        <is>
          <t>Balance Sheet</t>
        </is>
      </c>
      <c r="B53" t="inlineStr">
        <is>
          <t>Payables</t>
        </is>
      </c>
      <c r="C53" t="inlineStr">
        <is>
          <t>Numeric</t>
        </is>
      </c>
    </row>
    <row r="54">
      <c r="A54" t="inlineStr">
        <is>
          <t>Balance Sheet</t>
        </is>
      </c>
      <c r="B54" t="inlineStr">
        <is>
          <t>Payables And Accrued Expenses</t>
        </is>
      </c>
      <c r="C54" t="inlineStr">
        <is>
          <t>Numeric</t>
        </is>
      </c>
    </row>
    <row r="55">
      <c r="A55" t="inlineStr">
        <is>
          <t>Balance Sheet</t>
        </is>
      </c>
      <c r="B55" t="inlineStr">
        <is>
          <t>Pensionand Other Post Retirement Benefit Plans Current</t>
        </is>
      </c>
      <c r="C55" t="inlineStr">
        <is>
          <t>Numeric</t>
        </is>
      </c>
    </row>
    <row r="56">
      <c r="A56" t="inlineStr">
        <is>
          <t>Balance Sheet</t>
        </is>
      </c>
      <c r="B56" t="inlineStr">
        <is>
          <t>Prepaid Assets</t>
        </is>
      </c>
      <c r="C56" t="inlineStr">
        <is>
          <t>Numeric</t>
        </is>
      </c>
    </row>
    <row r="57">
      <c r="A57" t="inlineStr">
        <is>
          <t>Balance Sheet</t>
        </is>
      </c>
      <c r="B57" t="inlineStr">
        <is>
          <t>Properties</t>
        </is>
      </c>
      <c r="C57" t="inlineStr">
        <is>
          <t>Numeric</t>
        </is>
      </c>
    </row>
    <row r="58">
      <c r="A58" t="inlineStr">
        <is>
          <t>Balance Sheet</t>
        </is>
      </c>
      <c r="B58" t="inlineStr">
        <is>
          <t>Receivables</t>
        </is>
      </c>
      <c r="C58" t="inlineStr">
        <is>
          <t>Numeric</t>
        </is>
      </c>
    </row>
    <row r="59">
      <c r="A59" t="inlineStr">
        <is>
          <t>Balance Sheet</t>
        </is>
      </c>
      <c r="B59" t="inlineStr">
        <is>
          <t>Retained Earnings</t>
        </is>
      </c>
      <c r="C59" t="inlineStr">
        <is>
          <t>Numeric</t>
        </is>
      </c>
    </row>
    <row r="60">
      <c r="A60" t="inlineStr">
        <is>
          <t>Balance Sheet</t>
        </is>
      </c>
      <c r="B60" t="inlineStr">
        <is>
          <t>Share Issued</t>
        </is>
      </c>
      <c r="C60" t="inlineStr">
        <is>
          <t>Numeric</t>
        </is>
      </c>
    </row>
    <row r="61">
      <c r="A61" t="inlineStr">
        <is>
          <t>Balance Sheet</t>
        </is>
      </c>
      <c r="B61" t="inlineStr">
        <is>
          <t>Stockholders Equity</t>
        </is>
      </c>
      <c r="C61" t="inlineStr">
        <is>
          <t>Numeric</t>
        </is>
      </c>
    </row>
    <row r="62">
      <c r="A62" t="inlineStr">
        <is>
          <t>Balance Sheet</t>
        </is>
      </c>
      <c r="B62" t="inlineStr">
        <is>
          <t>Tangible Book Value</t>
        </is>
      </c>
      <c r="C62" t="inlineStr">
        <is>
          <t>Numeric</t>
        </is>
      </c>
    </row>
    <row r="63">
      <c r="A63" t="inlineStr">
        <is>
          <t>Balance Sheet</t>
        </is>
      </c>
      <c r="B63" t="inlineStr">
        <is>
          <t>Total Assets</t>
        </is>
      </c>
      <c r="C63" t="inlineStr">
        <is>
          <t>Numeric</t>
        </is>
      </c>
    </row>
    <row r="64">
      <c r="A64" t="inlineStr">
        <is>
          <t>Balance Sheet</t>
        </is>
      </c>
      <c r="B64" t="inlineStr">
        <is>
          <t>Total Capitalization</t>
        </is>
      </c>
      <c r="C64" t="inlineStr">
        <is>
          <t>Numeric</t>
        </is>
      </c>
    </row>
    <row r="65">
      <c r="A65" t="inlineStr">
        <is>
          <t>Balance Sheet</t>
        </is>
      </c>
      <c r="B65" t="inlineStr">
        <is>
          <t>Total Debt</t>
        </is>
      </c>
      <c r="C65" t="inlineStr">
        <is>
          <t>Numeric</t>
        </is>
      </c>
    </row>
    <row r="66">
      <c r="A66" t="inlineStr">
        <is>
          <t>Balance Sheet</t>
        </is>
      </c>
      <c r="B66" t="inlineStr">
        <is>
          <t>Total Equity Gross Minority Interest</t>
        </is>
      </c>
      <c r="C66" t="inlineStr">
        <is>
          <t>Numeric</t>
        </is>
      </c>
    </row>
    <row r="67">
      <c r="A67" t="inlineStr">
        <is>
          <t>Balance Sheet</t>
        </is>
      </c>
      <c r="B67" t="inlineStr">
        <is>
          <t>Total Liabilities Net Minority Interest</t>
        </is>
      </c>
      <c r="C67" t="inlineStr">
        <is>
          <t>Numeric</t>
        </is>
      </c>
    </row>
    <row r="68">
      <c r="A68" t="inlineStr">
        <is>
          <t>Balance Sheet</t>
        </is>
      </c>
      <c r="B68" t="inlineStr">
        <is>
          <t>Total Non Current Assets</t>
        </is>
      </c>
      <c r="C68" t="inlineStr">
        <is>
          <t>Numeric</t>
        </is>
      </c>
    </row>
    <row r="69">
      <c r="A69" t="inlineStr">
        <is>
          <t>Balance Sheet</t>
        </is>
      </c>
      <c r="B69" t="inlineStr">
        <is>
          <t>Total Non Current Liabilities Net Minority Interest</t>
        </is>
      </c>
      <c r="C69" t="inlineStr">
        <is>
          <t>Numeric</t>
        </is>
      </c>
    </row>
    <row r="70">
      <c r="A70" t="inlineStr">
        <is>
          <t>Balance Sheet</t>
        </is>
      </c>
      <c r="B70" t="inlineStr">
        <is>
          <t>Total Tax Payable</t>
        </is>
      </c>
      <c r="C70" t="inlineStr">
        <is>
          <t>Numeric</t>
        </is>
      </c>
    </row>
    <row r="71">
      <c r="A71" t="inlineStr">
        <is>
          <t>Balance Sheet</t>
        </is>
      </c>
      <c r="B71" t="inlineStr">
        <is>
          <t>Tradeand Other Payables Non Current</t>
        </is>
      </c>
      <c r="C71" t="inlineStr">
        <is>
          <t>Numeric</t>
        </is>
      </c>
    </row>
    <row r="72">
      <c r="A72" t="inlineStr">
        <is>
          <t>Balance Sheet</t>
        </is>
      </c>
      <c r="B72" t="inlineStr">
        <is>
          <t>Treasury Shares Number</t>
        </is>
      </c>
      <c r="C72" t="inlineStr">
        <is>
          <t>Numeric</t>
        </is>
      </c>
    </row>
    <row r="73">
      <c r="A73" t="inlineStr">
        <is>
          <t>Balance Sheet</t>
        </is>
      </c>
      <c r="B73" t="inlineStr">
        <is>
          <t>Working Capital</t>
        </is>
      </c>
      <c r="C73" t="inlineStr">
        <is>
          <t>Numeric</t>
        </is>
      </c>
    </row>
    <row r="74">
      <c r="A74" t="inlineStr">
        <is>
          <t>Cash Flow Statement</t>
        </is>
      </c>
      <c r="B74" t="inlineStr">
        <is>
          <t>Asset Impairment Charge</t>
        </is>
      </c>
      <c r="C74" t="inlineStr">
        <is>
          <t>Numeric</t>
        </is>
      </c>
    </row>
    <row r="75">
      <c r="A75" t="inlineStr">
        <is>
          <t>Cash Flow Statement</t>
        </is>
      </c>
      <c r="B75" t="inlineStr">
        <is>
          <t>Beginning Cash Position</t>
        </is>
      </c>
      <c r="C75" t="inlineStr">
        <is>
          <t>Numeric</t>
        </is>
      </c>
    </row>
    <row r="76">
      <c r="A76" t="inlineStr">
        <is>
          <t>Cash Flow Statement</t>
        </is>
      </c>
      <c r="B76" t="inlineStr">
        <is>
          <t>Capital Expenditure</t>
        </is>
      </c>
      <c r="C76" t="inlineStr">
        <is>
          <t>Numeric</t>
        </is>
      </c>
    </row>
    <row r="77">
      <c r="A77" t="inlineStr">
        <is>
          <t>Cash Flow Statement</t>
        </is>
      </c>
      <c r="B77" t="inlineStr">
        <is>
          <t>Cash Dividends Paid</t>
        </is>
      </c>
      <c r="C77" t="inlineStr">
        <is>
          <t>Numeric</t>
        </is>
      </c>
    </row>
    <row r="78">
      <c r="A78" t="inlineStr">
        <is>
          <t>Cash Flow Statement</t>
        </is>
      </c>
      <c r="B78" t="inlineStr">
        <is>
          <t>Cash Flow From Continuing Financing Activities</t>
        </is>
      </c>
      <c r="C78" t="inlineStr">
        <is>
          <t>Numeric</t>
        </is>
      </c>
    </row>
    <row r="79">
      <c r="A79" t="inlineStr">
        <is>
          <t>Cash Flow Statement</t>
        </is>
      </c>
      <c r="B79" t="inlineStr">
        <is>
          <t>Cash Flow From Continuing Investing Activities</t>
        </is>
      </c>
      <c r="C79" t="inlineStr">
        <is>
          <t>Numeric</t>
        </is>
      </c>
    </row>
    <row r="80">
      <c r="A80" t="inlineStr">
        <is>
          <t>Cash Flow Statement</t>
        </is>
      </c>
      <c r="B80" t="inlineStr">
        <is>
          <t>Cash Flow From Continuing Operating Activities</t>
        </is>
      </c>
      <c r="C80" t="inlineStr">
        <is>
          <t>Numeric</t>
        </is>
      </c>
    </row>
    <row r="81">
      <c r="A81" t="inlineStr">
        <is>
          <t>Cash Flow Statement</t>
        </is>
      </c>
      <c r="B81" t="inlineStr">
        <is>
          <t>Change In Account Payable</t>
        </is>
      </c>
      <c r="C81" t="inlineStr">
        <is>
          <t>Numeric</t>
        </is>
      </c>
    </row>
    <row r="82">
      <c r="A82" t="inlineStr">
        <is>
          <t>Cash Flow Statement</t>
        </is>
      </c>
      <c r="B82" t="inlineStr">
        <is>
          <t>Change In Accrued Expense</t>
        </is>
      </c>
      <c r="C82" t="inlineStr">
        <is>
          <t>Numeric</t>
        </is>
      </c>
    </row>
    <row r="83">
      <c r="A83" t="inlineStr">
        <is>
          <t>Cash Flow Statement</t>
        </is>
      </c>
      <c r="B83" t="inlineStr">
        <is>
          <t>Change In Other Current Assets</t>
        </is>
      </c>
      <c r="C83" t="inlineStr">
        <is>
          <t>Numeric</t>
        </is>
      </c>
    </row>
    <row r="84">
      <c r="A84" t="inlineStr">
        <is>
          <t>Cash Flow Statement</t>
        </is>
      </c>
      <c r="B84" t="inlineStr">
        <is>
          <t>Change In Other Current Liabilities</t>
        </is>
      </c>
      <c r="C84" t="inlineStr">
        <is>
          <t>Numeric</t>
        </is>
      </c>
    </row>
    <row r="85">
      <c r="A85" t="inlineStr">
        <is>
          <t>Cash Flow Statement</t>
        </is>
      </c>
      <c r="B85" t="inlineStr">
        <is>
          <t>Change In Other Working Capital</t>
        </is>
      </c>
      <c r="C85" t="inlineStr">
        <is>
          <t>Numeric</t>
        </is>
      </c>
    </row>
    <row r="86">
      <c r="A86" t="inlineStr">
        <is>
          <t>Cash Flow Statement</t>
        </is>
      </c>
      <c r="B86" t="inlineStr">
        <is>
          <t>Change In Payable</t>
        </is>
      </c>
      <c r="C86" t="inlineStr">
        <is>
          <t>Numeric</t>
        </is>
      </c>
    </row>
    <row r="87">
      <c r="A87" t="inlineStr">
        <is>
          <t>Cash Flow Statement</t>
        </is>
      </c>
      <c r="B87" t="inlineStr">
        <is>
          <t>Change In Payables And Accrued Expense</t>
        </is>
      </c>
      <c r="C87" t="inlineStr">
        <is>
          <t>Numeric</t>
        </is>
      </c>
    </row>
    <row r="88">
      <c r="A88" t="inlineStr">
        <is>
          <t>Cash Flow Statement</t>
        </is>
      </c>
      <c r="B88" t="inlineStr">
        <is>
          <t>Change In Prepaid Assets</t>
        </is>
      </c>
      <c r="C88" t="inlineStr">
        <is>
          <t>Numeric</t>
        </is>
      </c>
    </row>
    <row r="89">
      <c r="A89" t="inlineStr">
        <is>
          <t>Cash Flow Statement</t>
        </is>
      </c>
      <c r="B89" t="inlineStr">
        <is>
          <t>Change In Receivables</t>
        </is>
      </c>
      <c r="C89" t="inlineStr">
        <is>
          <t>Numeric</t>
        </is>
      </c>
    </row>
    <row r="90">
      <c r="A90" t="inlineStr">
        <is>
          <t>Cash Flow Statement</t>
        </is>
      </c>
      <c r="B90" t="inlineStr">
        <is>
          <t>Change In Working Capital</t>
        </is>
      </c>
      <c r="C90" t="inlineStr">
        <is>
          <t>Numeric</t>
        </is>
      </c>
    </row>
    <row r="91">
      <c r="A91" t="inlineStr">
        <is>
          <t>Cash Flow Statement</t>
        </is>
      </c>
      <c r="B91" t="inlineStr">
        <is>
          <t>Changes In Account Receivables</t>
        </is>
      </c>
      <c r="C91" t="inlineStr">
        <is>
          <t>Numeric</t>
        </is>
      </c>
    </row>
    <row r="92">
      <c r="A92" t="inlineStr">
        <is>
          <t>Cash Flow Statement</t>
        </is>
      </c>
      <c r="B92" t="inlineStr">
        <is>
          <t>Changes In Cash</t>
        </is>
      </c>
      <c r="C92" t="inlineStr">
        <is>
          <t>Numeric</t>
        </is>
      </c>
    </row>
    <row r="93">
      <c r="A93" t="inlineStr">
        <is>
          <t>Cash Flow Statement</t>
        </is>
      </c>
      <c r="B93" t="inlineStr">
        <is>
          <t>Common Stock Dividend Paid</t>
        </is>
      </c>
      <c r="C93" t="inlineStr">
        <is>
          <t>Numeric</t>
        </is>
      </c>
    </row>
    <row r="94">
      <c r="A94" t="inlineStr">
        <is>
          <t>Cash Flow Statement</t>
        </is>
      </c>
      <c r="B94" t="inlineStr">
        <is>
          <t>Common Stock Payments</t>
        </is>
      </c>
      <c r="C94" t="inlineStr">
        <is>
          <t>Numeric</t>
        </is>
      </c>
    </row>
    <row r="95">
      <c r="A95" t="inlineStr">
        <is>
          <t>Cash Flow Statement</t>
        </is>
      </c>
      <c r="B95" t="inlineStr">
        <is>
          <t>Deferred Income Tax</t>
        </is>
      </c>
      <c r="C95" t="inlineStr">
        <is>
          <t>Numeric</t>
        </is>
      </c>
    </row>
    <row r="96">
      <c r="A96" t="inlineStr">
        <is>
          <t>Cash Flow Statement</t>
        </is>
      </c>
      <c r="B96" t="inlineStr">
        <is>
          <t>Deferred Tax</t>
        </is>
      </c>
      <c r="C96" t="inlineStr">
        <is>
          <t>Numeric</t>
        </is>
      </c>
    </row>
    <row r="97">
      <c r="A97" t="inlineStr">
        <is>
          <t>Cash Flow Statement</t>
        </is>
      </c>
      <c r="B97" t="inlineStr">
        <is>
          <t>Depreciation Amortization Depletion</t>
        </is>
      </c>
      <c r="C97" t="inlineStr">
        <is>
          <t>Numeric</t>
        </is>
      </c>
    </row>
    <row r="98">
      <c r="A98" t="inlineStr">
        <is>
          <t>Cash Flow Statement</t>
        </is>
      </c>
      <c r="B98" t="inlineStr">
        <is>
          <t>Depreciation And Amortization</t>
        </is>
      </c>
      <c r="C98" t="inlineStr">
        <is>
          <t>Numeric</t>
        </is>
      </c>
    </row>
    <row r="99">
      <c r="A99" t="inlineStr">
        <is>
          <t>Cash Flow Statement</t>
        </is>
      </c>
      <c r="B99" t="inlineStr">
        <is>
          <t>Effect Of Exchange Rate Changes</t>
        </is>
      </c>
      <c r="C99" t="inlineStr">
        <is>
          <t>Text</t>
        </is>
      </c>
    </row>
    <row r="100">
      <c r="A100" t="inlineStr">
        <is>
          <t>Cash Flow Statement</t>
        </is>
      </c>
      <c r="B100" t="inlineStr">
        <is>
          <t>End Cash Position</t>
        </is>
      </c>
      <c r="C100" t="inlineStr">
        <is>
          <t>Numeric</t>
        </is>
      </c>
    </row>
    <row r="101">
      <c r="A101" t="inlineStr">
        <is>
          <t>Cash Flow Statement</t>
        </is>
      </c>
      <c r="B101" t="inlineStr">
        <is>
          <t>Financing Cash Flow</t>
        </is>
      </c>
      <c r="C101" t="inlineStr">
        <is>
          <t>Numeric</t>
        </is>
      </c>
    </row>
    <row r="102">
      <c r="A102" t="inlineStr">
        <is>
          <t>Cash Flow Statement</t>
        </is>
      </c>
      <c r="B102" t="inlineStr">
        <is>
          <t>Free Cash Flow</t>
        </is>
      </c>
      <c r="C102" t="inlineStr">
        <is>
          <t>Numeric</t>
        </is>
      </c>
    </row>
    <row r="103">
      <c r="A103" t="inlineStr">
        <is>
          <t>Cash Flow Statement</t>
        </is>
      </c>
      <c r="B103" t="inlineStr">
        <is>
          <t>Income Tax Paid Supplemental Data</t>
        </is>
      </c>
      <c r="C103" t="inlineStr">
        <is>
          <t>Numeric</t>
        </is>
      </c>
    </row>
    <row r="104">
      <c r="A104" t="inlineStr">
        <is>
          <t>Cash Flow Statement</t>
        </is>
      </c>
      <c r="B104" t="inlineStr">
        <is>
          <t>Interest Paid Supplemental Data</t>
        </is>
      </c>
      <c r="C104" t="inlineStr">
        <is>
          <t>Numeric</t>
        </is>
      </c>
    </row>
    <row r="105">
      <c r="A105" t="inlineStr">
        <is>
          <t>Cash Flow Statement</t>
        </is>
      </c>
      <c r="B105" t="inlineStr">
        <is>
          <t>Investing Cash Flow</t>
        </is>
      </c>
      <c r="C105" t="inlineStr">
        <is>
          <t>Numeric</t>
        </is>
      </c>
    </row>
    <row r="106">
      <c r="A106" t="inlineStr">
        <is>
          <t>Cash Flow Statement</t>
        </is>
      </c>
      <c r="B106" t="inlineStr">
        <is>
          <t>Issuance Of Debt</t>
        </is>
      </c>
      <c r="C106" t="inlineStr">
        <is>
          <t>Numeric</t>
        </is>
      </c>
    </row>
    <row r="107">
      <c r="A107" t="inlineStr">
        <is>
          <t>Cash Flow Statement</t>
        </is>
      </c>
      <c r="B107" t="inlineStr">
        <is>
          <t>Long Term Debt Issuance</t>
        </is>
      </c>
      <c r="C107" t="inlineStr">
        <is>
          <t>Numeric</t>
        </is>
      </c>
    </row>
    <row r="108">
      <c r="A108" t="inlineStr">
        <is>
          <t>Cash Flow Statement</t>
        </is>
      </c>
      <c r="B108" t="inlineStr">
        <is>
          <t>Long Term Debt Payments</t>
        </is>
      </c>
      <c r="C108" t="inlineStr">
        <is>
          <t>Numeric</t>
        </is>
      </c>
    </row>
    <row r="109">
      <c r="A109" t="inlineStr">
        <is>
          <t>Cash Flow Statement</t>
        </is>
      </c>
      <c r="B109" t="inlineStr">
        <is>
          <t>Net Business Purchase And Sale</t>
        </is>
      </c>
      <c r="C109" t="inlineStr">
        <is>
          <t>Numeric</t>
        </is>
      </c>
    </row>
    <row r="110">
      <c r="A110" t="inlineStr">
        <is>
          <t>Cash Flow Statement</t>
        </is>
      </c>
      <c r="B110" t="inlineStr">
        <is>
          <t>Net Common Stock Issuance</t>
        </is>
      </c>
      <c r="C110" t="inlineStr">
        <is>
          <t>Numeric</t>
        </is>
      </c>
    </row>
    <row r="111">
      <c r="A111" t="inlineStr">
        <is>
          <t>Cash Flow Statement</t>
        </is>
      </c>
      <c r="B111" t="inlineStr">
        <is>
          <t>Net Income From Continuing Operations</t>
        </is>
      </c>
      <c r="C111" t="inlineStr">
        <is>
          <t>Percent</t>
        </is>
      </c>
    </row>
    <row r="112">
      <c r="A112" t="inlineStr">
        <is>
          <t>Cash Flow Statement</t>
        </is>
      </c>
      <c r="B112" t="inlineStr">
        <is>
          <t>Net Investment Purchase And Sale</t>
        </is>
      </c>
      <c r="C112" t="inlineStr">
        <is>
          <t>Numeric</t>
        </is>
      </c>
    </row>
    <row r="113">
      <c r="A113" t="inlineStr">
        <is>
          <t>Cash Flow Statement</t>
        </is>
      </c>
      <c r="B113" t="inlineStr">
        <is>
          <t>Net Issuance Payments Of Debt</t>
        </is>
      </c>
      <c r="C113" t="inlineStr">
        <is>
          <t>Numeric</t>
        </is>
      </c>
    </row>
    <row r="114">
      <c r="A114" t="inlineStr">
        <is>
          <t>Cash Flow Statement</t>
        </is>
      </c>
      <c r="B114" t="inlineStr">
        <is>
          <t>Net Long Term Debt Issuance</t>
        </is>
      </c>
      <c r="C114" t="inlineStr">
        <is>
          <t>Numeric</t>
        </is>
      </c>
    </row>
    <row r="115">
      <c r="A115" t="inlineStr">
        <is>
          <t>Cash Flow Statement</t>
        </is>
      </c>
      <c r="B115" t="inlineStr">
        <is>
          <t>Net Other Financing Charges</t>
        </is>
      </c>
      <c r="C115" t="inlineStr">
        <is>
          <t>Numeric</t>
        </is>
      </c>
    </row>
    <row r="116">
      <c r="A116" t="inlineStr">
        <is>
          <t>Cash Flow Statement</t>
        </is>
      </c>
      <c r="B116" t="inlineStr">
        <is>
          <t>Net Other Investing Changes</t>
        </is>
      </c>
      <c r="C116" t="inlineStr">
        <is>
          <t>Numeric</t>
        </is>
      </c>
    </row>
    <row r="117">
      <c r="A117" t="inlineStr">
        <is>
          <t>Cash Flow Statement</t>
        </is>
      </c>
      <c r="B117" t="inlineStr">
        <is>
          <t>Net PPE Purchase And Sale</t>
        </is>
      </c>
      <c r="C117" t="inlineStr">
        <is>
          <t>Numeric</t>
        </is>
      </c>
    </row>
    <row r="118">
      <c r="A118" t="inlineStr">
        <is>
          <t>Cash Flow Statement</t>
        </is>
      </c>
      <c r="B118" t="inlineStr">
        <is>
          <t>Net Short Term Debt Issuance</t>
        </is>
      </c>
      <c r="C118" t="inlineStr">
        <is>
          <t>Numeric</t>
        </is>
      </c>
    </row>
    <row r="119">
      <c r="A119" t="inlineStr">
        <is>
          <t>Cash Flow Statement</t>
        </is>
      </c>
      <c r="B119" t="inlineStr">
        <is>
          <t>Operating Cash Flow</t>
        </is>
      </c>
      <c r="C119" t="inlineStr">
        <is>
          <t>Numeric</t>
        </is>
      </c>
    </row>
    <row r="120">
      <c r="A120" t="inlineStr">
        <is>
          <t>Cash Flow Statement</t>
        </is>
      </c>
      <c r="B120" t="inlineStr">
        <is>
          <t>Other Non Cash Items</t>
        </is>
      </c>
      <c r="C120" t="inlineStr">
        <is>
          <t>Numeric</t>
        </is>
      </c>
    </row>
    <row r="121">
      <c r="A121" t="inlineStr">
        <is>
          <t>Cash Flow Statement</t>
        </is>
      </c>
      <c r="B121" t="inlineStr">
        <is>
          <t>Purchase Of Business</t>
        </is>
      </c>
      <c r="C121" t="inlineStr">
        <is>
          <t>Numeric</t>
        </is>
      </c>
    </row>
    <row r="122">
      <c r="A122" t="inlineStr">
        <is>
          <t>Cash Flow Statement</t>
        </is>
      </c>
      <c r="B122" t="inlineStr">
        <is>
          <t>Purchase Of Investment</t>
        </is>
      </c>
      <c r="C122" t="inlineStr">
        <is>
          <t>Numeric</t>
        </is>
      </c>
    </row>
    <row r="123">
      <c r="A123" t="inlineStr">
        <is>
          <t>Cash Flow Statement</t>
        </is>
      </c>
      <c r="B123" t="inlineStr">
        <is>
          <t>Purchase Of PPE</t>
        </is>
      </c>
      <c r="C123" t="inlineStr">
        <is>
          <t>Numeric</t>
        </is>
      </c>
    </row>
    <row r="124">
      <c r="A124" t="inlineStr">
        <is>
          <t>Cash Flow Statement</t>
        </is>
      </c>
      <c r="B124" t="inlineStr">
        <is>
          <t>Repayment Of Debt</t>
        </is>
      </c>
      <c r="C124" t="inlineStr">
        <is>
          <t>Numeric</t>
        </is>
      </c>
    </row>
    <row r="125">
      <c r="A125" t="inlineStr">
        <is>
          <t>Cash Flow Statement</t>
        </is>
      </c>
      <c r="B125" t="inlineStr">
        <is>
          <t>Repurchase Of Capital Stock</t>
        </is>
      </c>
      <c r="C125" t="inlineStr">
        <is>
          <t>Numeric</t>
        </is>
      </c>
    </row>
    <row r="126">
      <c r="A126" t="inlineStr">
        <is>
          <t>Cash Flow Statement</t>
        </is>
      </c>
      <c r="B126" t="inlineStr">
        <is>
          <t>Sale Of Investment</t>
        </is>
      </c>
      <c r="C126" t="inlineStr">
        <is>
          <t>Numeric</t>
        </is>
      </c>
    </row>
    <row r="127">
      <c r="A127" t="inlineStr">
        <is>
          <t>Cash Flow Statement</t>
        </is>
      </c>
      <c r="B127" t="inlineStr">
        <is>
          <t>Sale Of PPE</t>
        </is>
      </c>
      <c r="C127" t="inlineStr">
        <is>
          <t>Numeric</t>
        </is>
      </c>
    </row>
    <row r="128">
      <c r="A128" t="inlineStr">
        <is>
          <t>Cash Flow Statement</t>
        </is>
      </c>
      <c r="B128" t="inlineStr">
        <is>
          <t>Stock Based Compensation</t>
        </is>
      </c>
      <c r="C128" t="inlineStr">
        <is>
          <t>Numeric</t>
        </is>
      </c>
    </row>
    <row r="129">
      <c r="A129" t="inlineStr">
        <is>
          <t>Cash Flow Statement</t>
        </is>
      </c>
      <c r="B129" t="inlineStr">
        <is>
          <t>Unrealized Gain Loss On Investment Securities</t>
        </is>
      </c>
      <c r="C129" t="inlineStr">
        <is>
          <t>Numeric</t>
        </is>
      </c>
    </row>
    <row r="130">
      <c r="A130" t="inlineStr">
        <is>
          <t>Company Data - Basic Info</t>
        </is>
      </c>
      <c r="B130" t="inlineStr">
        <is>
          <t>business_summary</t>
        </is>
      </c>
      <c r="C130" t="inlineStr">
        <is>
          <t>Numeric</t>
        </is>
      </c>
    </row>
    <row r="131">
      <c r="A131" t="inlineStr">
        <is>
          <t>Company Data - Basic Info</t>
        </is>
      </c>
      <c r="B131" t="inlineStr">
        <is>
          <t>country</t>
        </is>
      </c>
      <c r="C131" t="inlineStr">
        <is>
          <t>Numeric</t>
        </is>
      </c>
    </row>
    <row r="132">
      <c r="A132" t="inlineStr">
        <is>
          <t>Company Data - Basic Info</t>
        </is>
      </c>
      <c r="B132" t="inlineStr">
        <is>
          <t>currency</t>
        </is>
      </c>
      <c r="C132" t="inlineStr">
        <is>
          <t>Numeric</t>
        </is>
      </c>
    </row>
    <row r="133">
      <c r="A133" t="inlineStr">
        <is>
          <t>Company Data - Basic Info</t>
        </is>
      </c>
      <c r="B133" t="inlineStr">
        <is>
          <t>employees</t>
        </is>
      </c>
      <c r="C133" t="inlineStr">
        <is>
          <t>Numeric</t>
        </is>
      </c>
    </row>
    <row r="134">
      <c r="A134" t="inlineStr">
        <is>
          <t>Company Data - Basic Info</t>
        </is>
      </c>
      <c r="B134" t="inlineStr">
        <is>
          <t>exchange</t>
        </is>
      </c>
      <c r="C134" t="inlineStr">
        <is>
          <t>Text</t>
        </is>
      </c>
    </row>
    <row r="135">
      <c r="A135" t="inlineStr">
        <is>
          <t>Company Data - Basic Info</t>
        </is>
      </c>
      <c r="B135" t="inlineStr">
        <is>
          <t>industry</t>
        </is>
      </c>
      <c r="C135" t="inlineStr">
        <is>
          <t>Text</t>
        </is>
      </c>
    </row>
    <row r="136">
      <c r="A136" t="inlineStr">
        <is>
          <t>Company Data - Basic Info</t>
        </is>
      </c>
      <c r="B136" t="inlineStr">
        <is>
          <t>long_name</t>
        </is>
      </c>
      <c r="C136" t="inlineStr">
        <is>
          <t>Text</t>
        </is>
      </c>
    </row>
    <row r="137">
      <c r="A137" t="inlineStr">
        <is>
          <t>Company Data - Basic Info</t>
        </is>
      </c>
      <c r="B137" t="inlineStr">
        <is>
          <t>sector</t>
        </is>
      </c>
      <c r="C137" t="inlineStr">
        <is>
          <t>Text</t>
        </is>
      </c>
    </row>
    <row r="138">
      <c r="A138" t="inlineStr">
        <is>
          <t>Company Data - Basic Info</t>
        </is>
      </c>
      <c r="B138" t="inlineStr">
        <is>
          <t>symbol</t>
        </is>
      </c>
      <c r="C138" t="inlineStr">
        <is>
          <t>Text</t>
        </is>
      </c>
    </row>
    <row r="139">
      <c r="A139" t="inlineStr">
        <is>
          <t>Company Data - Basic Info</t>
        </is>
      </c>
      <c r="B139" t="inlineStr">
        <is>
          <t>website</t>
        </is>
      </c>
      <c r="C139" t="inlineStr">
        <is>
          <t>Numeric</t>
        </is>
      </c>
    </row>
    <row r="140">
      <c r="A140" t="inlineStr">
        <is>
          <t>Company Data - Capital Structure</t>
        </is>
      </c>
      <c r="B140" t="inlineStr">
        <is>
          <t>beta</t>
        </is>
      </c>
      <c r="C140" t="inlineStr">
        <is>
          <t>Numeric</t>
        </is>
      </c>
    </row>
    <row r="141">
      <c r="A141" t="inlineStr">
        <is>
          <t>Company Data - Capital Structure</t>
        </is>
      </c>
      <c r="B141" t="inlineStr">
        <is>
          <t>current_ratio</t>
        </is>
      </c>
      <c r="C141" t="inlineStr">
        <is>
          <t>Percent</t>
        </is>
      </c>
    </row>
    <row r="142">
      <c r="A142" t="inlineStr">
        <is>
          <t>Company Data - Capital Structure</t>
        </is>
      </c>
      <c r="B142" t="inlineStr">
        <is>
          <t>debt_to_equity</t>
        </is>
      </c>
      <c r="C142" t="inlineStr">
        <is>
          <t>Numeric</t>
        </is>
      </c>
    </row>
    <row r="143">
      <c r="A143" t="inlineStr">
        <is>
          <t>Company Data - Capital Structure</t>
        </is>
      </c>
      <c r="B143" t="inlineStr">
        <is>
          <t>net_debt</t>
        </is>
      </c>
      <c r="C143" t="inlineStr">
        <is>
          <t>Numeric</t>
        </is>
      </c>
    </row>
    <row r="144">
      <c r="A144" t="inlineStr">
        <is>
          <t>Company Data - Capital Structure</t>
        </is>
      </c>
      <c r="B144" t="inlineStr">
        <is>
          <t>quick_ratio</t>
        </is>
      </c>
      <c r="C144" t="inlineStr">
        <is>
          <t>Percent</t>
        </is>
      </c>
    </row>
    <row r="145">
      <c r="A145" t="inlineStr">
        <is>
          <t>Company Data - Capital Structure</t>
        </is>
      </c>
      <c r="B145" t="inlineStr">
        <is>
          <t>total_cash</t>
        </is>
      </c>
      <c r="C145" t="inlineStr">
        <is>
          <t>Numeric</t>
        </is>
      </c>
    </row>
    <row r="146">
      <c r="A146" t="inlineStr">
        <is>
          <t>Company Data - Capital Structure</t>
        </is>
      </c>
      <c r="B146" t="inlineStr">
        <is>
          <t>total_debt</t>
        </is>
      </c>
      <c r="C146" t="inlineStr">
        <is>
          <t>Numeric</t>
        </is>
      </c>
    </row>
    <row r="147">
      <c r="A147" t="inlineStr">
        <is>
          <t>Company Data - Forward Guidance</t>
        </is>
      </c>
      <c r="B147" t="inlineStr">
        <is>
          <t>forward_eps</t>
        </is>
      </c>
      <c r="C147" t="inlineStr">
        <is>
          <t>Numeric</t>
        </is>
      </c>
    </row>
    <row r="148">
      <c r="A148" t="inlineStr">
        <is>
          <t>Company Data - Forward Guidance</t>
        </is>
      </c>
      <c r="B148" t="inlineStr">
        <is>
          <t>number_of_analyst_opinions</t>
        </is>
      </c>
      <c r="C148" t="inlineStr">
        <is>
          <t>Numeric</t>
        </is>
      </c>
    </row>
    <row r="149">
      <c r="A149" t="inlineStr">
        <is>
          <t>Company Data - Forward Guidance</t>
        </is>
      </c>
      <c r="B149" t="inlineStr">
        <is>
          <t>recommendation_key</t>
        </is>
      </c>
      <c r="C149" t="inlineStr">
        <is>
          <t>Numeric</t>
        </is>
      </c>
    </row>
    <row r="150">
      <c r="A150" t="inlineStr">
        <is>
          <t>Company Data - Forward Guidance</t>
        </is>
      </c>
      <c r="B150" t="inlineStr">
        <is>
          <t>recommendation_mean</t>
        </is>
      </c>
      <c r="C150" t="inlineStr">
        <is>
          <t>Numeric</t>
        </is>
      </c>
    </row>
    <row r="151">
      <c r="A151" t="inlineStr">
        <is>
          <t>Company Data - Forward Guidance</t>
        </is>
      </c>
      <c r="B151" t="inlineStr">
        <is>
          <t>target_high_price</t>
        </is>
      </c>
      <c r="C151" t="inlineStr">
        <is>
          <t>Numeric</t>
        </is>
      </c>
    </row>
    <row r="152">
      <c r="A152" t="inlineStr">
        <is>
          <t>Company Data - Forward Guidance</t>
        </is>
      </c>
      <c r="B152" t="inlineStr">
        <is>
          <t>target_low_price</t>
        </is>
      </c>
      <c r="C152" t="inlineStr">
        <is>
          <t>Numeric</t>
        </is>
      </c>
    </row>
    <row r="153">
      <c r="A153" t="inlineStr">
        <is>
          <t>Company Data - Forward Guidance</t>
        </is>
      </c>
      <c r="B153" t="inlineStr">
        <is>
          <t>target_mean_price</t>
        </is>
      </c>
      <c r="C153" t="inlineStr">
        <is>
          <t>Numeric</t>
        </is>
      </c>
    </row>
    <row r="154">
      <c r="A154" t="inlineStr">
        <is>
          <t>Company Data - Forward Guidance</t>
        </is>
      </c>
      <c r="B154" t="inlineStr">
        <is>
          <t>target_median_price</t>
        </is>
      </c>
      <c r="C154" t="inlineStr">
        <is>
          <t>Numeric</t>
        </is>
      </c>
    </row>
    <row r="155">
      <c r="A155" t="inlineStr">
        <is>
          <t>Company Data - Forward Guidance</t>
        </is>
      </c>
      <c r="B155" t="inlineStr">
        <is>
          <t>trailing_eps</t>
        </is>
      </c>
      <c r="C155" t="inlineStr">
        <is>
          <t>Numeric</t>
        </is>
      </c>
    </row>
    <row r="156">
      <c r="A156" t="inlineStr">
        <is>
          <t>Company Data - Growth Profitability</t>
        </is>
      </c>
      <c r="B156" t="inlineStr">
        <is>
          <t>earnings_growth</t>
        </is>
      </c>
      <c r="C156" t="inlineStr">
        <is>
          <t>Percent</t>
        </is>
      </c>
    </row>
    <row r="157">
      <c r="A157" t="inlineStr">
        <is>
          <t>Company Data - Growth Profitability</t>
        </is>
      </c>
      <c r="B157" t="inlineStr">
        <is>
          <t>earnings_quarterly_growth</t>
        </is>
      </c>
      <c r="C157" t="inlineStr">
        <is>
          <t>Percent</t>
        </is>
      </c>
    </row>
    <row r="158">
      <c r="A158" t="inlineStr">
        <is>
          <t>Company Data - Growth Profitability</t>
        </is>
      </c>
      <c r="B158" t="inlineStr">
        <is>
          <t>ebitda_margins</t>
        </is>
      </c>
      <c r="C158" t="inlineStr">
        <is>
          <t>Percent</t>
        </is>
      </c>
    </row>
    <row r="159">
      <c r="A159" t="inlineStr">
        <is>
          <t>Company Data - Growth Profitability</t>
        </is>
      </c>
      <c r="B159" t="inlineStr">
        <is>
          <t>gross_margins</t>
        </is>
      </c>
      <c r="C159" t="inlineStr">
        <is>
          <t>Percent</t>
        </is>
      </c>
    </row>
    <row r="160">
      <c r="A160" t="inlineStr">
        <is>
          <t>Company Data - Growth Profitability</t>
        </is>
      </c>
      <c r="B160" t="inlineStr">
        <is>
          <t>operating_margins</t>
        </is>
      </c>
      <c r="C160" t="inlineStr">
        <is>
          <t>Percent</t>
        </is>
      </c>
    </row>
    <row r="161">
      <c r="A161" t="inlineStr">
        <is>
          <t>Company Data - Growth Profitability</t>
        </is>
      </c>
      <c r="B161" t="inlineStr">
        <is>
          <t>profit_margins</t>
        </is>
      </c>
      <c r="C161" t="inlineStr">
        <is>
          <t>Percent</t>
        </is>
      </c>
    </row>
    <row r="162">
      <c r="A162" t="inlineStr">
        <is>
          <t>Company Data - Growth Profitability</t>
        </is>
      </c>
      <c r="B162" t="inlineStr">
        <is>
          <t>return_on_assets</t>
        </is>
      </c>
      <c r="C162" t="inlineStr">
        <is>
          <t>Numeric</t>
        </is>
      </c>
    </row>
    <row r="163">
      <c r="A163" t="inlineStr">
        <is>
          <t>Company Data - Growth Profitability</t>
        </is>
      </c>
      <c r="B163" t="inlineStr">
        <is>
          <t>return_on_equity</t>
        </is>
      </c>
      <c r="C163" t="inlineStr">
        <is>
          <t>Numeric</t>
        </is>
      </c>
    </row>
    <row r="164">
      <c r="A164" t="inlineStr">
        <is>
          <t>Company Data - Growth Profitability</t>
        </is>
      </c>
      <c r="B164" t="inlineStr">
        <is>
          <t>revenue_growth</t>
        </is>
      </c>
      <c r="C164" t="inlineStr">
        <is>
          <t>Percent</t>
        </is>
      </c>
    </row>
    <row r="165">
      <c r="A165" t="inlineStr">
        <is>
          <t>Company Data - Market Data</t>
        </is>
      </c>
      <c r="B165" t="inlineStr">
        <is>
          <t>52_week_high</t>
        </is>
      </c>
      <c r="C165" t="inlineStr">
        <is>
          <t>Numeric</t>
        </is>
      </c>
    </row>
    <row r="166">
      <c r="A166" t="inlineStr">
        <is>
          <t>Company Data - Market Data</t>
        </is>
      </c>
      <c r="B166" t="inlineStr">
        <is>
          <t>52_week_low</t>
        </is>
      </c>
      <c r="C166" t="inlineStr">
        <is>
          <t>Numeric</t>
        </is>
      </c>
    </row>
    <row r="167">
      <c r="A167" t="inlineStr">
        <is>
          <t>Company Data - Market Data</t>
        </is>
      </c>
      <c r="B167" t="inlineStr">
        <is>
          <t>current_price</t>
        </is>
      </c>
      <c r="C167" t="inlineStr">
        <is>
          <t>Numeric</t>
        </is>
      </c>
    </row>
    <row r="168">
      <c r="A168" t="inlineStr">
        <is>
          <t>Company Data - Market Data</t>
        </is>
      </c>
      <c r="B168" t="inlineStr">
        <is>
          <t>dividend_rate</t>
        </is>
      </c>
      <c r="C168" t="inlineStr">
        <is>
          <t>Percent</t>
        </is>
      </c>
    </row>
    <row r="169">
      <c r="A169" t="inlineStr">
        <is>
          <t>Company Data - Market Data</t>
        </is>
      </c>
      <c r="B169" t="inlineStr">
        <is>
          <t>dividend_yield</t>
        </is>
      </c>
      <c r="C169" t="inlineStr">
        <is>
          <t>Percent</t>
        </is>
      </c>
    </row>
    <row r="170">
      <c r="A170" t="inlineStr">
        <is>
          <t>Company Data - Market Data</t>
        </is>
      </c>
      <c r="B170" t="inlineStr">
        <is>
          <t>enterprise_value</t>
        </is>
      </c>
      <c r="C170" t="inlineStr">
        <is>
          <t>Numeric</t>
        </is>
      </c>
    </row>
    <row r="171">
      <c r="A171" t="inlineStr">
        <is>
          <t>Company Data - Market Data</t>
        </is>
      </c>
      <c r="B171" t="inlineStr">
        <is>
          <t>ex_dividend_date</t>
        </is>
      </c>
      <c r="C171" t="inlineStr">
        <is>
          <t>Date</t>
        </is>
      </c>
    </row>
    <row r="172">
      <c r="A172" t="inlineStr">
        <is>
          <t>Company Data - Market Data</t>
        </is>
      </c>
      <c r="B172" t="inlineStr">
        <is>
          <t>float_shares</t>
        </is>
      </c>
      <c r="C172" t="inlineStr">
        <is>
          <t>Numeric</t>
        </is>
      </c>
    </row>
    <row r="173">
      <c r="A173" t="inlineStr">
        <is>
          <t>Company Data - Market Data</t>
        </is>
      </c>
      <c r="B173" t="inlineStr">
        <is>
          <t>market_cap</t>
        </is>
      </c>
      <c r="C173" t="inlineStr">
        <is>
          <t>Numeric</t>
        </is>
      </c>
    </row>
    <row r="174">
      <c r="A174" t="inlineStr">
        <is>
          <t>Company Data - Market Data</t>
        </is>
      </c>
      <c r="B174" t="inlineStr">
        <is>
          <t>payout_ratio</t>
        </is>
      </c>
      <c r="C174" t="inlineStr">
        <is>
          <t>Percent</t>
        </is>
      </c>
    </row>
    <row r="175">
      <c r="A175" t="inlineStr">
        <is>
          <t>Company Data - Market Data</t>
        </is>
      </c>
      <c r="B175" t="inlineStr">
        <is>
          <t>previous_close</t>
        </is>
      </c>
      <c r="C175" t="inlineStr">
        <is>
          <t>Numeric</t>
        </is>
      </c>
    </row>
    <row r="176">
      <c r="A176" t="inlineStr">
        <is>
          <t>Company Data - Market Data</t>
        </is>
      </c>
      <c r="B176" t="inlineStr">
        <is>
          <t>shares_outstanding_basic</t>
        </is>
      </c>
      <c r="C176" t="inlineStr">
        <is>
          <t>Numeric</t>
        </is>
      </c>
    </row>
    <row r="177">
      <c r="A177" t="inlineStr">
        <is>
          <t>Company Data - Operational Metrics</t>
        </is>
      </c>
      <c r="B177" t="inlineStr">
        <is>
          <t>employees</t>
        </is>
      </c>
      <c r="C177" t="inlineStr">
        <is>
          <t>Numeric</t>
        </is>
      </c>
    </row>
    <row r="178">
      <c r="A178" t="inlineStr">
        <is>
          <t>Company Data - Operational Metrics</t>
        </is>
      </c>
      <c r="B178" t="inlineStr">
        <is>
          <t>industry_kpis</t>
        </is>
      </c>
      <c r="C178" t="inlineStr">
        <is>
          <t>Text</t>
        </is>
      </c>
    </row>
    <row r="179">
      <c r="A179" t="inlineStr">
        <is>
          <t>Company Data - Valuation Metrics</t>
        </is>
      </c>
      <c r="B179" t="inlineStr">
        <is>
          <t>book_value</t>
        </is>
      </c>
      <c r="C179" t="inlineStr">
        <is>
          <t>Numeric</t>
        </is>
      </c>
    </row>
    <row r="180">
      <c r="A180" t="inlineStr">
        <is>
          <t>Company Data - Valuation Metrics</t>
        </is>
      </c>
      <c r="B180" t="inlineStr">
        <is>
          <t>enterprise_to_ebitda</t>
        </is>
      </c>
      <c r="C180" t="inlineStr">
        <is>
          <t>Numeric</t>
        </is>
      </c>
    </row>
    <row r="181">
      <c r="A181" t="inlineStr">
        <is>
          <t>Company Data - Valuation Metrics</t>
        </is>
      </c>
      <c r="B181" t="inlineStr">
        <is>
          <t>enterprise_to_revenue</t>
        </is>
      </c>
      <c r="C181" t="inlineStr">
        <is>
          <t>Numeric</t>
        </is>
      </c>
    </row>
    <row r="182">
      <c r="A182" t="inlineStr">
        <is>
          <t>Company Data - Valuation Metrics</t>
        </is>
      </c>
      <c r="B182" t="inlineStr">
        <is>
          <t>pe_ratio_forward</t>
        </is>
      </c>
      <c r="C182" t="inlineStr">
        <is>
          <t>Percent</t>
        </is>
      </c>
    </row>
    <row r="183">
      <c r="A183" t="inlineStr">
        <is>
          <t>Company Data - Valuation Metrics</t>
        </is>
      </c>
      <c r="B183" t="inlineStr">
        <is>
          <t>pe_ratio_trailing</t>
        </is>
      </c>
      <c r="C183" t="inlineStr">
        <is>
          <t>Percent</t>
        </is>
      </c>
    </row>
    <row r="184">
      <c r="A184" t="inlineStr">
        <is>
          <t>Company Data - Valuation Metrics</t>
        </is>
      </c>
      <c r="B184" t="inlineStr">
        <is>
          <t>price_to_book</t>
        </is>
      </c>
      <c r="C184" t="inlineStr">
        <is>
          <t>Numeric</t>
        </is>
      </c>
    </row>
    <row r="185">
      <c r="A185" t="inlineStr">
        <is>
          <t>Company Data - Valuation Metrics</t>
        </is>
      </c>
      <c r="B185" t="inlineStr">
        <is>
          <t>price_to_sales</t>
        </is>
      </c>
      <c r="C185" t="inlineStr">
        <is>
          <t>Numeric</t>
        </is>
      </c>
    </row>
    <row r="186">
      <c r="A186" t="inlineStr">
        <is>
          <t>Income Statement</t>
        </is>
      </c>
      <c r="B186" t="inlineStr">
        <is>
          <t>Basic Average Shares</t>
        </is>
      </c>
      <c r="C186" t="inlineStr">
        <is>
          <t>Numeric</t>
        </is>
      </c>
    </row>
    <row r="187">
      <c r="A187" t="inlineStr">
        <is>
          <t>Income Statement</t>
        </is>
      </c>
      <c r="B187" t="inlineStr">
        <is>
          <t>Basic EPS</t>
        </is>
      </c>
      <c r="C187" t="inlineStr">
        <is>
          <t>Numeric</t>
        </is>
      </c>
    </row>
    <row r="188">
      <c r="A188" t="inlineStr">
        <is>
          <t>Income Statement</t>
        </is>
      </c>
      <c r="B188" t="inlineStr">
        <is>
          <t>Cost Of Revenue</t>
        </is>
      </c>
      <c r="C188" t="inlineStr">
        <is>
          <t>Numeric</t>
        </is>
      </c>
    </row>
    <row r="189">
      <c r="A189" t="inlineStr">
        <is>
          <t>Income Statement</t>
        </is>
      </c>
      <c r="B189" t="inlineStr">
        <is>
          <t>Diluted Average Shares</t>
        </is>
      </c>
      <c r="C189" t="inlineStr">
        <is>
          <t>Numeric</t>
        </is>
      </c>
    </row>
    <row r="190">
      <c r="A190" t="inlineStr">
        <is>
          <t>Income Statement</t>
        </is>
      </c>
      <c r="B190" t="inlineStr">
        <is>
          <t>Diluted EPS</t>
        </is>
      </c>
      <c r="C190" t="inlineStr">
        <is>
          <t>Numeric</t>
        </is>
      </c>
    </row>
    <row r="191">
      <c r="A191" t="inlineStr">
        <is>
          <t>Income Statement</t>
        </is>
      </c>
      <c r="B191" t="inlineStr">
        <is>
          <t>Diluted NI Availto Com Stockholders</t>
        </is>
      </c>
      <c r="C191" t="inlineStr">
        <is>
          <t>Numeric</t>
        </is>
      </c>
    </row>
    <row r="192">
      <c r="A192" t="inlineStr">
        <is>
          <t>Income Statement</t>
        </is>
      </c>
      <c r="B192" t="inlineStr">
        <is>
          <t>EBIT</t>
        </is>
      </c>
      <c r="C192" t="inlineStr">
        <is>
          <t>Numeric</t>
        </is>
      </c>
    </row>
    <row r="193">
      <c r="A193" t="inlineStr">
        <is>
          <t>Income Statement</t>
        </is>
      </c>
      <c r="B193" t="inlineStr">
        <is>
          <t>EBITDA</t>
        </is>
      </c>
      <c r="C193" t="inlineStr">
        <is>
          <t>Numeric</t>
        </is>
      </c>
    </row>
    <row r="194">
      <c r="A194" t="inlineStr">
        <is>
          <t>Income Statement</t>
        </is>
      </c>
      <c r="B194" t="inlineStr">
        <is>
          <t>Gain On Sale Of Security</t>
        </is>
      </c>
      <c r="C194" t="inlineStr">
        <is>
          <t>Numeric</t>
        </is>
      </c>
    </row>
    <row r="195">
      <c r="A195" t="inlineStr">
        <is>
          <t>Income Statement</t>
        </is>
      </c>
      <c r="B195" t="inlineStr">
        <is>
          <t>General And Administrative Expense</t>
        </is>
      </c>
      <c r="C195" t="inlineStr">
        <is>
          <t>Numeric</t>
        </is>
      </c>
    </row>
    <row r="196">
      <c r="A196" t="inlineStr">
        <is>
          <t>Income Statement</t>
        </is>
      </c>
      <c r="B196" t="inlineStr">
        <is>
          <t>Gross Profit</t>
        </is>
      </c>
      <c r="C196" t="inlineStr">
        <is>
          <t>Numeric</t>
        </is>
      </c>
    </row>
    <row r="197">
      <c r="A197" t="inlineStr">
        <is>
          <t>Income Statement</t>
        </is>
      </c>
      <c r="B197" t="inlineStr">
        <is>
          <t>Interest Expense</t>
        </is>
      </c>
      <c r="C197" t="inlineStr">
        <is>
          <t>Numeric</t>
        </is>
      </c>
    </row>
    <row r="198">
      <c r="A198" t="inlineStr">
        <is>
          <t>Income Statement</t>
        </is>
      </c>
      <c r="B198" t="inlineStr">
        <is>
          <t>Interest Expense Non Operating</t>
        </is>
      </c>
      <c r="C198" t="inlineStr">
        <is>
          <t>Numeric</t>
        </is>
      </c>
    </row>
    <row r="199">
      <c r="A199" t="inlineStr">
        <is>
          <t>Income Statement</t>
        </is>
      </c>
      <c r="B199" t="inlineStr">
        <is>
          <t>Interest Income</t>
        </is>
      </c>
      <c r="C199" t="inlineStr">
        <is>
          <t>Numeric</t>
        </is>
      </c>
    </row>
    <row r="200">
      <c r="A200" t="inlineStr">
        <is>
          <t>Income Statement</t>
        </is>
      </c>
      <c r="B200" t="inlineStr">
        <is>
          <t>Interest Income Non Operating</t>
        </is>
      </c>
      <c r="C200" t="inlineStr">
        <is>
          <t>Numeric</t>
        </is>
      </c>
    </row>
    <row r="201">
      <c r="A201" t="inlineStr">
        <is>
          <t>Income Statement</t>
        </is>
      </c>
      <c r="B201" t="inlineStr">
        <is>
          <t>Net Income</t>
        </is>
      </c>
      <c r="C201" t="inlineStr">
        <is>
          <t>Numeric</t>
        </is>
      </c>
    </row>
    <row r="202">
      <c r="A202" t="inlineStr">
        <is>
          <t>Income Statement</t>
        </is>
      </c>
      <c r="B202" t="inlineStr">
        <is>
          <t>Net Income Common Stockholders</t>
        </is>
      </c>
      <c r="C202" t="inlineStr">
        <is>
          <t>Numeric</t>
        </is>
      </c>
    </row>
    <row r="203">
      <c r="A203" t="inlineStr">
        <is>
          <t>Income Statement</t>
        </is>
      </c>
      <c r="B203" t="inlineStr">
        <is>
          <t>Net Income Continuous Operations</t>
        </is>
      </c>
      <c r="C203" t="inlineStr">
        <is>
          <t>Percent</t>
        </is>
      </c>
    </row>
    <row r="204">
      <c r="A204" t="inlineStr">
        <is>
          <t>Income Statement</t>
        </is>
      </c>
      <c r="B204" t="inlineStr">
        <is>
          <t>Net Income From Continuing And Discontinued Operation</t>
        </is>
      </c>
      <c r="C204" t="inlineStr">
        <is>
          <t>Percent</t>
        </is>
      </c>
    </row>
    <row r="205">
      <c r="A205" t="inlineStr">
        <is>
          <t>Income Statement</t>
        </is>
      </c>
      <c r="B205" t="inlineStr">
        <is>
          <t>Net Income From Continuing Operation Net Minority Interest</t>
        </is>
      </c>
      <c r="C205" t="inlineStr">
        <is>
          <t>Percent</t>
        </is>
      </c>
    </row>
    <row r="206">
      <c r="A206" t="inlineStr">
        <is>
          <t>Income Statement</t>
        </is>
      </c>
      <c r="B206" t="inlineStr">
        <is>
          <t>Net Income Including Noncontrolling Interests</t>
        </is>
      </c>
      <c r="C206" t="inlineStr">
        <is>
          <t>Numeric</t>
        </is>
      </c>
    </row>
    <row r="207">
      <c r="A207" t="inlineStr">
        <is>
          <t>Income Statement</t>
        </is>
      </c>
      <c r="B207" t="inlineStr">
        <is>
          <t>Net Interest Income</t>
        </is>
      </c>
      <c r="C207" t="inlineStr">
        <is>
          <t>Numeric</t>
        </is>
      </c>
    </row>
    <row r="208">
      <c r="A208" t="inlineStr">
        <is>
          <t>Income Statement</t>
        </is>
      </c>
      <c r="B208" t="inlineStr">
        <is>
          <t>Net Non Operating Interest Income Expense</t>
        </is>
      </c>
      <c r="C208" t="inlineStr">
        <is>
          <t>Numeric</t>
        </is>
      </c>
    </row>
    <row r="209">
      <c r="A209" t="inlineStr">
        <is>
          <t>Income Statement</t>
        </is>
      </c>
      <c r="B209" t="inlineStr">
        <is>
          <t>Normalized EBITDA</t>
        </is>
      </c>
      <c r="C209" t="inlineStr">
        <is>
          <t>Numeric</t>
        </is>
      </c>
    </row>
    <row r="210">
      <c r="A210" t="inlineStr">
        <is>
          <t>Income Statement</t>
        </is>
      </c>
      <c r="B210" t="inlineStr">
        <is>
          <t>Normalized Income</t>
        </is>
      </c>
      <c r="C210" t="inlineStr">
        <is>
          <t>Numeric</t>
        </is>
      </c>
    </row>
    <row r="211">
      <c r="A211" t="inlineStr">
        <is>
          <t>Income Statement</t>
        </is>
      </c>
      <c r="B211" t="inlineStr">
        <is>
          <t>Operating Expense</t>
        </is>
      </c>
      <c r="C211" t="inlineStr">
        <is>
          <t>Numeric</t>
        </is>
      </c>
    </row>
    <row r="212">
      <c r="A212" t="inlineStr">
        <is>
          <t>Income Statement</t>
        </is>
      </c>
      <c r="B212" t="inlineStr">
        <is>
          <t>Operating Income</t>
        </is>
      </c>
      <c r="C212" t="inlineStr">
        <is>
          <t>Numeric</t>
        </is>
      </c>
    </row>
    <row r="213">
      <c r="A213" t="inlineStr">
        <is>
          <t>Income Statement</t>
        </is>
      </c>
      <c r="B213" t="inlineStr">
        <is>
          <t>Operating Revenue</t>
        </is>
      </c>
      <c r="C213" t="inlineStr">
        <is>
          <t>Numeric</t>
        </is>
      </c>
    </row>
    <row r="214">
      <c r="A214" t="inlineStr">
        <is>
          <t>Income Statement</t>
        </is>
      </c>
      <c r="B214" t="inlineStr">
        <is>
          <t>Other Gand A</t>
        </is>
      </c>
      <c r="C214" t="inlineStr">
        <is>
          <t>Numeric</t>
        </is>
      </c>
    </row>
    <row r="215">
      <c r="A215" t="inlineStr">
        <is>
          <t>Income Statement</t>
        </is>
      </c>
      <c r="B215" t="inlineStr">
        <is>
          <t>Other Income Expense</t>
        </is>
      </c>
      <c r="C215" t="inlineStr">
        <is>
          <t>Numeric</t>
        </is>
      </c>
    </row>
    <row r="216">
      <c r="A216" t="inlineStr">
        <is>
          <t>Income Statement</t>
        </is>
      </c>
      <c r="B216" t="inlineStr">
        <is>
          <t>Other Non Operating Income Expenses</t>
        </is>
      </c>
      <c r="C216" t="inlineStr">
        <is>
          <t>Numeric</t>
        </is>
      </c>
    </row>
    <row r="217">
      <c r="A217" t="inlineStr">
        <is>
          <t>Income Statement</t>
        </is>
      </c>
      <c r="B217" t="inlineStr">
        <is>
          <t>Otherunder Preferred Stock Dividend</t>
        </is>
      </c>
      <c r="C217" t="inlineStr">
        <is>
          <t>Numeric</t>
        </is>
      </c>
    </row>
    <row r="218">
      <c r="A218" t="inlineStr">
        <is>
          <t>Income Statement</t>
        </is>
      </c>
      <c r="B218" t="inlineStr">
        <is>
          <t>Pretax Income</t>
        </is>
      </c>
      <c r="C218" t="inlineStr">
        <is>
          <t>Numeric</t>
        </is>
      </c>
    </row>
    <row r="219">
      <c r="A219" t="inlineStr">
        <is>
          <t>Income Statement</t>
        </is>
      </c>
      <c r="B219" t="inlineStr">
        <is>
          <t>Reconciled Cost Of Revenue</t>
        </is>
      </c>
      <c r="C219" t="inlineStr">
        <is>
          <t>Numeric</t>
        </is>
      </c>
    </row>
    <row r="220">
      <c r="A220" t="inlineStr">
        <is>
          <t>Income Statement</t>
        </is>
      </c>
      <c r="B220" t="inlineStr">
        <is>
          <t>Reconciled Depreciation</t>
        </is>
      </c>
      <c r="C220" t="inlineStr">
        <is>
          <t>Numeric</t>
        </is>
      </c>
    </row>
    <row r="221">
      <c r="A221" t="inlineStr">
        <is>
          <t>Income Statement</t>
        </is>
      </c>
      <c r="B221" t="inlineStr">
        <is>
          <t>Research And Development</t>
        </is>
      </c>
      <c r="C221" t="inlineStr">
        <is>
          <t>Numeric</t>
        </is>
      </c>
    </row>
    <row r="222">
      <c r="A222" t="inlineStr">
        <is>
          <t>Income Statement</t>
        </is>
      </c>
      <c r="B222" t="inlineStr">
        <is>
          <t>Selling And Marketing Expense</t>
        </is>
      </c>
      <c r="C222" t="inlineStr">
        <is>
          <t>Numeric</t>
        </is>
      </c>
    </row>
    <row r="223">
      <c r="A223" t="inlineStr">
        <is>
          <t>Income Statement</t>
        </is>
      </c>
      <c r="B223" t="inlineStr">
        <is>
          <t>Selling General And Administration</t>
        </is>
      </c>
      <c r="C223" t="inlineStr">
        <is>
          <t>Percent</t>
        </is>
      </c>
    </row>
    <row r="224">
      <c r="A224" t="inlineStr">
        <is>
          <t>Income Statement</t>
        </is>
      </c>
      <c r="B224" t="inlineStr">
        <is>
          <t>Special Income Charges</t>
        </is>
      </c>
      <c r="C224" t="inlineStr">
        <is>
          <t>Numeric</t>
        </is>
      </c>
    </row>
    <row r="225">
      <c r="A225" t="inlineStr">
        <is>
          <t>Income Statement</t>
        </is>
      </c>
      <c r="B225" t="inlineStr">
        <is>
          <t>Tax Effect Of Unusual Items</t>
        </is>
      </c>
      <c r="C225" t="inlineStr">
        <is>
          <t>Numeric</t>
        </is>
      </c>
    </row>
    <row r="226">
      <c r="A226" t="inlineStr">
        <is>
          <t>Income Statement</t>
        </is>
      </c>
      <c r="B226" t="inlineStr">
        <is>
          <t>Tax Provision</t>
        </is>
      </c>
      <c r="C226" t="inlineStr">
        <is>
          <t>Numeric</t>
        </is>
      </c>
    </row>
    <row r="227">
      <c r="A227" t="inlineStr">
        <is>
          <t>Income Statement</t>
        </is>
      </c>
      <c r="B227" t="inlineStr">
        <is>
          <t>Tax Rate For Calcs</t>
        </is>
      </c>
      <c r="C227" t="inlineStr">
        <is>
          <t>Percent</t>
        </is>
      </c>
    </row>
    <row r="228">
      <c r="A228" t="inlineStr">
        <is>
          <t>Income Statement</t>
        </is>
      </c>
      <c r="B228" t="inlineStr">
        <is>
          <t>Total Expenses</t>
        </is>
      </c>
      <c r="C228" t="inlineStr">
        <is>
          <t>Numeric</t>
        </is>
      </c>
    </row>
    <row r="229">
      <c r="A229" t="inlineStr">
        <is>
          <t>Income Statement</t>
        </is>
      </c>
      <c r="B229" t="inlineStr">
        <is>
          <t>Total Operating Income As Reported</t>
        </is>
      </c>
      <c r="C229" t="inlineStr">
        <is>
          <t>Numeric</t>
        </is>
      </c>
    </row>
    <row r="230">
      <c r="A230" t="inlineStr">
        <is>
          <t>Income Statement</t>
        </is>
      </c>
      <c r="B230" t="inlineStr">
        <is>
          <t>Total Other Finance Cost</t>
        </is>
      </c>
      <c r="C230" t="inlineStr">
        <is>
          <t>Numeric</t>
        </is>
      </c>
    </row>
    <row r="231">
      <c r="A231" t="inlineStr">
        <is>
          <t>Income Statement</t>
        </is>
      </c>
      <c r="B231" t="inlineStr">
        <is>
          <t>Total Revenue</t>
        </is>
      </c>
      <c r="C231" t="inlineStr">
        <is>
          <t>Numeric</t>
        </is>
      </c>
    </row>
    <row r="232">
      <c r="A232" t="inlineStr">
        <is>
          <t>Income Statement</t>
        </is>
      </c>
      <c r="B232" t="inlineStr">
        <is>
          <t>Total Unusual Items</t>
        </is>
      </c>
      <c r="C232" t="inlineStr">
        <is>
          <t>Numeric</t>
        </is>
      </c>
    </row>
    <row r="233">
      <c r="A233" t="inlineStr">
        <is>
          <t>Income Statement</t>
        </is>
      </c>
      <c r="B233" t="inlineStr">
        <is>
          <t>Total Unusual Items Excluding Goodwill</t>
        </is>
      </c>
      <c r="C233" t="inlineStr">
        <is>
          <t>Numeric</t>
        </is>
      </c>
    </row>
    <row r="234">
      <c r="A234" t="inlineStr">
        <is>
          <t>Modeling Metrics - Financial Ratios</t>
        </is>
      </c>
      <c r="B234" t="inlineStr">
        <is>
          <t>efficiency</t>
        </is>
      </c>
      <c r="C234" t="inlineStr">
        <is>
          <t>Numeric</t>
        </is>
      </c>
    </row>
    <row r="235">
      <c r="A235" t="inlineStr">
        <is>
          <t>Modeling Metrics - Financial Ratios</t>
        </is>
      </c>
      <c r="B235" t="inlineStr">
        <is>
          <t>leverage</t>
        </is>
      </c>
      <c r="C235" t="inlineStr">
        <is>
          <t>Numeric</t>
        </is>
      </c>
    </row>
    <row r="236">
      <c r="A236" t="inlineStr">
        <is>
          <t>Modeling Metrics - Financial Ratios</t>
        </is>
      </c>
      <c r="B236" t="inlineStr">
        <is>
          <t>profitability</t>
        </is>
      </c>
      <c r="C236" t="inlineStr">
        <is>
          <t>Numeric</t>
        </is>
      </c>
    </row>
    <row r="237">
      <c r="A237" t="inlineStr">
        <is>
          <t>Modeling Metrics - Historical Growth Rates</t>
        </is>
      </c>
      <c r="B237" t="inlineStr">
        <is>
          <t>net_income_growth</t>
        </is>
      </c>
      <c r="C237" t="inlineStr">
        <is>
          <t>Percent</t>
        </is>
      </c>
    </row>
    <row r="238">
      <c r="A238" t="inlineStr">
        <is>
          <t>Modeling Metrics - Historical Growth Rates</t>
        </is>
      </c>
      <c r="B238" t="inlineStr">
        <is>
          <t>operating_cf_growth</t>
        </is>
      </c>
      <c r="C238" t="inlineStr">
        <is>
          <t>Percent</t>
        </is>
      </c>
    </row>
    <row r="239">
      <c r="A239" t="inlineStr">
        <is>
          <t>Modeling Metrics - Historical Growth Rates</t>
        </is>
      </c>
      <c r="B239" t="inlineStr">
        <is>
          <t>revenue_growth</t>
        </is>
      </c>
      <c r="C239" t="inlineStr">
        <is>
          <t>Percent</t>
        </is>
      </c>
    </row>
    <row r="240">
      <c r="A240" t="inlineStr">
        <is>
          <t>Modeling Metrics - Leverage Metrics</t>
        </is>
      </c>
      <c r="B240" t="inlineStr">
        <is>
          <t>interest_coverage_ratio</t>
        </is>
      </c>
      <c r="C240" t="inlineStr">
        <is>
          <t>Percent</t>
        </is>
      </c>
    </row>
    <row r="241">
      <c r="A241" t="inlineStr">
        <is>
          <t>Modeling Metrics - Leverage Metrics</t>
        </is>
      </c>
      <c r="B241" t="inlineStr">
        <is>
          <t>net_debt</t>
        </is>
      </c>
      <c r="C241" t="inlineStr">
        <is>
          <t>Numeric</t>
        </is>
      </c>
    </row>
    <row r="242">
      <c r="A242" t="inlineStr">
        <is>
          <t>Modeling Metrics - Leverage Metrics</t>
        </is>
      </c>
      <c r="B242" t="inlineStr">
        <is>
          <t>total_debt</t>
        </is>
      </c>
      <c r="C242" t="inlineStr">
        <is>
          <t>Numeric</t>
        </is>
      </c>
    </row>
    <row r="243">
      <c r="A243" t="inlineStr">
        <is>
          <t>Modeling Metrics - Working Capital Metrics</t>
        </is>
      </c>
      <c r="B243" t="inlineStr">
        <is>
          <t>current_ratio</t>
        </is>
      </c>
      <c r="C243" t="inlineStr">
        <is>
          <t>Percent</t>
        </is>
      </c>
    </row>
    <row r="244">
      <c r="A244" t="inlineStr">
        <is>
          <t>Modeling Metrics - Working Capital Metrics</t>
        </is>
      </c>
      <c r="B244" t="inlineStr">
        <is>
          <t>wc_percent_of_revenue</t>
        </is>
      </c>
      <c r="C244" t="inlineStr">
        <is>
          <t>Percent</t>
        </is>
      </c>
    </row>
    <row r="245">
      <c r="A245" t="inlineStr">
        <is>
          <t>Modeling Metrics - Working Capital Metrics</t>
        </is>
      </c>
      <c r="B245" t="inlineStr">
        <is>
          <t>working_capital</t>
        </is>
      </c>
      <c r="C245" t="inlineStr">
        <is>
          <t>Numeric</t>
        </is>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G31"/>
  <sheetViews>
    <sheetView workbookViewId="0">
      <pane ySplit="1" topLeftCell="A2" activePane="bottomLeft" state="frozen"/>
      <selection pane="bottomLeft" activeCell="A1" sqref="A1"/>
    </sheetView>
  </sheetViews>
  <sheetFormatPr baseColWidth="8" defaultRowHeight="15"/>
  <cols>
    <col width="35" customWidth="1" min="1" max="1"/>
    <col width="18" customWidth="1" min="2" max="2"/>
    <col width="12" customWidth="1" min="3" max="3"/>
    <col width="12" customWidth="1" min="4" max="4"/>
    <col width="12" customWidth="1" min="5" max="5"/>
    <col width="12" customWidth="1" min="6" max="6"/>
    <col width="12" customWidth="1" min="7" max="7"/>
    <col width="12" customWidth="1" min="8" max="8"/>
  </cols>
  <sheetData>
    <row r="1">
      <c r="A1" s="3" t="inlineStr">
        <is>
          <t>Metric</t>
        </is>
      </c>
      <c r="B1" s="3" t="inlineStr">
        <is>
          <t>FY0 (Actual)</t>
        </is>
      </c>
      <c r="C1" s="3" t="inlineStr">
        <is>
          <t>FY1</t>
        </is>
      </c>
      <c r="D1" s="3" t="inlineStr">
        <is>
          <t>FY2</t>
        </is>
      </c>
      <c r="E1" s="3" t="inlineStr">
        <is>
          <t>FY3</t>
        </is>
      </c>
      <c r="F1" s="3" t="inlineStr">
        <is>
          <t>FY4</t>
        </is>
      </c>
      <c r="G1" s="3" t="inlineStr">
        <is>
          <t>FY5</t>
        </is>
      </c>
    </row>
    <row r="2">
      <c r="A2" s="4" t="inlineStr">
        <is>
          <t>Latest Fiscal Year (FY0)</t>
        </is>
      </c>
      <c r="B2" s="5">
        <f>VALUE(LEFT(INDEX(Raw!$C:$C,MATCH("Total Revenue",Raw!$B:$B,0)),4))</f>
        <v/>
      </c>
    </row>
    <row r="3">
      <c r="A3" s="6" t="inlineStr">
        <is>
          <t>VALUATION PARAMETERS</t>
        </is>
      </c>
    </row>
    <row r="4">
      <c r="A4" s="3" t="inlineStr">
        <is>
          <t>WACC</t>
        </is>
      </c>
      <c r="B4" s="7">
        <f>LLM_Inferred!B2</f>
        <v/>
      </c>
      <c r="C4" s="8" t="inlineStr">
        <is>
          <t>[LLM]</t>
        </is>
      </c>
    </row>
    <row r="5">
      <c r="A5" s="3" t="inlineStr">
        <is>
          <t>Terminal Growth Rate (g)</t>
        </is>
      </c>
      <c r="B5" s="7">
        <f>LLM_Inferred!B3</f>
        <v/>
      </c>
      <c r="C5" s="8" t="inlineStr">
        <is>
          <t>[LLM]</t>
        </is>
      </c>
    </row>
    <row r="6">
      <c r="A6" s="6" t="inlineStr">
        <is>
          <t>REVENUE GROWTH ASSUMPTIONS</t>
        </is>
      </c>
    </row>
    <row r="7">
      <c r="A7" s="3" t="inlineStr">
        <is>
          <t>Revenue Growth (YoY)</t>
        </is>
      </c>
      <c r="B7" s="7">
        <f>IFERROR(SUMIFS(Raw!$D:$D,Raw!$B:$B,"Total Revenue",Raw!$C:$C,$B$2&amp;"*")/SUMIFS(Raw!$D:$D,Raw!$B:$B,"Total Revenue",Raw!$C:$C,($B$2-1)&amp;"*")-1,"")</f>
        <v/>
      </c>
      <c r="C7" s="7">
        <f>IF(IFERROR(LLM_Inferred!B4,"")&lt;&gt;"",LLM_Inferred!B4,B7)</f>
        <v/>
      </c>
      <c r="D7" s="7">
        <f>IF(IFERROR(LLM_Inferred!C4,"")&lt;&gt;"",LLM_Inferred!C4,C7)</f>
        <v/>
      </c>
      <c r="E7" s="7">
        <f>IF(IFERROR(LLM_Inferred!D4,"")&lt;&gt;"",LLM_Inferred!D4,D7)</f>
        <v/>
      </c>
      <c r="F7" s="7">
        <f>IF(IFERROR(LLM_Inferred!E4,"")&lt;&gt;"",LLM_Inferred!E4,E7)</f>
        <v/>
      </c>
      <c r="G7" s="7">
        <f>IF(IFERROR(LLM_Inferred!F4,"")&lt;&gt;"",LLM_Inferred!F4,F7)</f>
        <v/>
      </c>
    </row>
    <row r="8">
      <c r="A8" s="6" t="inlineStr">
        <is>
          <t>OPERATING MARGIN ASSUMPTIONS</t>
        </is>
      </c>
    </row>
    <row r="9">
      <c r="A9" s="3" t="inlineStr">
        <is>
          <t>Gross Margin</t>
        </is>
      </c>
      <c r="B9" s="7">
        <f>IFERROR(SUMIFS(Raw!$D:$D,Raw!$B:$B,"Gross Profit",Raw!$C:$C,$B$2&amp;"*")/SUMIFS(Raw!$D:$D,Raw!$B:$B,"Total Revenue",Raw!$C:$C,$B$2&amp;"*"),"")</f>
        <v/>
      </c>
      <c r="C9" s="7">
        <f>IF(IFERROR(LLM_Inferred!B5,"")&lt;&gt;"",LLM_Inferred!B5,B9)</f>
        <v/>
      </c>
      <c r="D9" s="7">
        <f>IF(IFERROR(LLM_Inferred!C5,"")&lt;&gt;"",LLM_Inferred!C5,C9)</f>
        <v/>
      </c>
      <c r="E9" s="7">
        <f>IF(IFERROR(LLM_Inferred!D5,"")&lt;&gt;"",LLM_Inferred!D5,D9)</f>
        <v/>
      </c>
      <c r="F9" s="7">
        <f>IF(IFERROR(LLM_Inferred!E5,"")&lt;&gt;"",LLM_Inferred!E5,E9)</f>
        <v/>
      </c>
      <c r="G9" s="7">
        <f>IF(IFERROR(LLM_Inferred!F5,"")&lt;&gt;"",LLM_Inferred!F5,F9)</f>
        <v/>
      </c>
    </row>
    <row r="10">
      <c r="A10" s="3" t="inlineStr">
        <is>
          <t>EBITDA Margin</t>
        </is>
      </c>
      <c r="B10" s="7">
        <f>IFERROR((SUMIFS(Raw!$D:$D,Raw!$B:$B,"Operating Income",Raw!$C:$C,$B$2&amp;"*")+SUMIFS(Raw!$D:$D,Raw!$B:$B,"Depreciation And Amortization",Raw!$C:$C,$B$2&amp;"*"))/SUMIFS(Raw!$D:$D,Raw!$B:$B,"Total Revenue",Raw!$C:$C,$B$2&amp;"*"),"")</f>
        <v/>
      </c>
      <c r="C10" s="7">
        <f>IF(IFERROR(LLM_Inferred!B6,"")&lt;&gt;"",LLM_Inferred!B6,B10)</f>
        <v/>
      </c>
      <c r="D10" s="7">
        <f>IF(IFERROR(LLM_Inferred!C6,"")&lt;&gt;"",LLM_Inferred!C6,C10)</f>
        <v/>
      </c>
      <c r="E10" s="7">
        <f>IF(IFERROR(LLM_Inferred!D6,"")&lt;&gt;"",LLM_Inferred!D6,D10)</f>
        <v/>
      </c>
      <c r="F10" s="7">
        <f>IF(IFERROR(LLM_Inferred!E6,"")&lt;&gt;"",LLM_Inferred!E6,E10)</f>
        <v/>
      </c>
      <c r="G10" s="7">
        <f>IF(IFERROR(LLM_Inferred!F6,"")&lt;&gt;"",LLM_Inferred!F6,F10)</f>
        <v/>
      </c>
    </row>
    <row r="11">
      <c r="A11" s="3" t="inlineStr">
        <is>
          <t>Operating Margin</t>
        </is>
      </c>
      <c r="B11" s="7">
        <f>IFERROR(SUMIFS(Raw!$D:$D,Raw!$B:$B,"Operating Income",Raw!$C:$C,$B$2&amp;"*")/SUMIFS(Raw!$D:$D,Raw!$B:$B,"Total Revenue",Raw!$C:$C,$B$2&amp;"*"),"")</f>
        <v/>
      </c>
      <c r="C11" s="7">
        <f>IF(IFERROR(LLM_Inferred!B7,"")&lt;&gt;"",LLM_Inferred!B7,B11)</f>
        <v/>
      </c>
      <c r="D11" s="7">
        <f>IF(IFERROR(LLM_Inferred!C7,"")&lt;&gt;"",LLM_Inferred!C7,C11)</f>
        <v/>
      </c>
      <c r="E11" s="7">
        <f>IF(IFERROR(LLM_Inferred!D7,"")&lt;&gt;"",LLM_Inferred!D7,D11)</f>
        <v/>
      </c>
      <c r="F11" s="7">
        <f>IF(IFERROR(LLM_Inferred!E7,"")&lt;&gt;"",LLM_Inferred!E7,E11)</f>
        <v/>
      </c>
      <c r="G11" s="7">
        <f>IF(IFERROR(LLM_Inferred!F7,"")&lt;&gt;"",LLM_Inferred!F7,F11)</f>
        <v/>
      </c>
    </row>
    <row r="12">
      <c r="A12" s="6" t="inlineStr">
        <is>
          <t>WORKING CAPITAL ASSUMPTIONS</t>
        </is>
      </c>
    </row>
    <row r="13">
      <c r="A13" s="3" t="inlineStr">
        <is>
          <t>DSO (Days)</t>
        </is>
      </c>
      <c r="B13" s="9">
        <f>IFERROR(SUMIFS(Raw!$D:$D,Raw!$B:$B,"Accounts Receivable",Raw!$C:$C,$B$2&amp;"*")/(SUMIFS(Raw!$D:$D,Raw!$B:$B,"Total Revenue",Raw!$C:$C,$B$2&amp;"*")/365),"")</f>
        <v/>
      </c>
      <c r="C13" s="9">
        <f>IF(IFERROR(LLM_Inferred!B8,"")&lt;&gt;"",LLM_Inferred!B8,B13)</f>
        <v/>
      </c>
      <c r="D13" s="9">
        <f>IF(IFERROR(LLM_Inferred!C8,"")&lt;&gt;"",LLM_Inferred!C8,C13)</f>
        <v/>
      </c>
      <c r="E13" s="9">
        <f>IF(IFERROR(LLM_Inferred!D8,"")&lt;&gt;"",LLM_Inferred!D8,D13)</f>
        <v/>
      </c>
      <c r="F13" s="9">
        <f>IF(IFERROR(LLM_Inferred!E8,"")&lt;&gt;"",LLM_Inferred!E8,E13)</f>
        <v/>
      </c>
      <c r="G13" s="9">
        <f>IF(IFERROR(LLM_Inferred!F8,"")&lt;&gt;"",LLM_Inferred!F8,F13)</f>
        <v/>
      </c>
    </row>
    <row r="14">
      <c r="A14" s="3" t="inlineStr">
        <is>
          <t>DIO (Days)</t>
        </is>
      </c>
      <c r="B14" s="9">
        <f>IFERROR(SUMIFS(Raw!$D:$D,Raw!$B:$B,"Inventory",Raw!$C:$C,$B$2&amp;"*")/(SUMIFS(Raw!$D:$D,Raw!$B:$B,"Cost Of Revenue",Raw!$C:$C,$B$2&amp;"*")/365),"")</f>
        <v/>
      </c>
      <c r="C14" s="9">
        <f>IF(IFERROR(LLM_Inferred!B9,"")&lt;&gt;"",LLM_Inferred!B9,B14)</f>
        <v/>
      </c>
      <c r="D14" s="9">
        <f>IF(IFERROR(LLM_Inferred!C9,"")&lt;&gt;"",LLM_Inferred!C9,C14)</f>
        <v/>
      </c>
      <c r="E14" s="9">
        <f>IF(IFERROR(LLM_Inferred!D9,"")&lt;&gt;"",LLM_Inferred!D9,D14)</f>
        <v/>
      </c>
      <c r="F14" s="9">
        <f>IF(IFERROR(LLM_Inferred!E9,"")&lt;&gt;"",LLM_Inferred!E9,E14)</f>
        <v/>
      </c>
      <c r="G14" s="9">
        <f>IF(IFERROR(LLM_Inferred!F9,"")&lt;&gt;"",LLM_Inferred!F9,F14)</f>
        <v/>
      </c>
    </row>
    <row r="15">
      <c r="A15" s="3" t="inlineStr">
        <is>
          <t>DPO (Days)</t>
        </is>
      </c>
      <c r="B15" s="9">
        <f>IFERROR(SUMIFS(Raw!$D:$D,Raw!$B:$B,"Accounts Payable",Raw!$C:$C,$B$2&amp;"*")/(SUMIFS(Raw!$D:$D,Raw!$B:$B,"Cost Of Revenue",Raw!$C:$C,$B$2&amp;"*")/365),"")</f>
        <v/>
      </c>
      <c r="C15" s="9">
        <f>IF(IFERROR(LLM_Inferred!B10,"")&lt;&gt;"",LLM_Inferred!B10,B15)</f>
        <v/>
      </c>
      <c r="D15" s="9">
        <f>IF(IFERROR(LLM_Inferred!C10,"")&lt;&gt;"",LLM_Inferred!C10,C15)</f>
        <v/>
      </c>
      <c r="E15" s="9">
        <f>IF(IFERROR(LLM_Inferred!D10,"")&lt;&gt;"",LLM_Inferred!D10,D15)</f>
        <v/>
      </c>
      <c r="F15" s="9">
        <f>IF(IFERROR(LLM_Inferred!E10,"")&lt;&gt;"",LLM_Inferred!E10,E15)</f>
        <v/>
      </c>
      <c r="G15" s="9">
        <f>IF(IFERROR(LLM_Inferred!F10,"")&lt;&gt;"",LLM_Inferred!F10,F15)</f>
        <v/>
      </c>
    </row>
    <row r="16">
      <c r="A16" s="3" t="inlineStr">
        <is>
          <t>Cash Conversion Cycle (Days)</t>
        </is>
      </c>
      <c r="B16" s="9">
        <f>IFERROR(B13+B14-B15,"")</f>
        <v/>
      </c>
      <c r="C16" s="9">
        <f>IFERROR(C13+C14-C15,"")</f>
        <v/>
      </c>
      <c r="D16" s="9">
        <f>IFERROR(D13+D14-D15,"")</f>
        <v/>
      </c>
      <c r="E16" s="9">
        <f>IFERROR(E13+E14-E15,"")</f>
        <v/>
      </c>
      <c r="F16" s="9">
        <f>IFERROR(F13+F14-F15,"")</f>
        <v/>
      </c>
      <c r="G16" s="9">
        <f>IFERROR(G13+G14-G15,"")</f>
        <v/>
      </c>
    </row>
    <row r="17">
      <c r="A17" s="6" t="inlineStr">
        <is>
          <t>CAPITAL STRUCTURE</t>
        </is>
      </c>
    </row>
    <row r="18">
      <c r="A18" s="3" t="inlineStr">
        <is>
          <t>Shares Outstanding (latest)</t>
        </is>
      </c>
      <c r="B18" s="10">
        <f>SUMIFS(Raw!$D:$D,Raw!$B:$B,"Diluted Average Shares",Raw!$C:$C,$B$2&amp;"*")</f>
        <v/>
      </c>
      <c r="C18" s="8" t="inlineStr">
        <is>
          <t>[From JSON]</t>
        </is>
      </c>
    </row>
    <row r="19">
      <c r="A19" s="3" t="inlineStr">
        <is>
          <t>Net Debt (latest)</t>
        </is>
      </c>
      <c r="B19" s="10">
        <f>SUMIFS(Raw!$D:$D,Raw!$B:$B,"Total Debt",Raw!$C:$C,$B$2&amp;"*")-SUMIFS(Raw!$D:$D,Raw!$B:$B,"Cash And Cash Equivalents",Raw!$C:$C,$B$2&amp;"*")</f>
        <v/>
      </c>
      <c r="C19" s="8" t="inlineStr">
        <is>
          <t>[From JSON]</t>
        </is>
      </c>
    </row>
    <row r="20">
      <c r="A20" s="3" t="inlineStr">
        <is>
          <t>Effective Tax Rate (FY0)</t>
        </is>
      </c>
      <c r="B20" s="7">
        <f>IFERROR(SUMIFS(Raw!$D:$D,Raw!$B:$B,"Tax Provision",Raw!$C:$C,$B$2&amp;"*")/SUMIFS(Raw!$D:$D,Raw!$B:$B,"Pretax Income",Raw!$C:$C,$B$2&amp;"*"),"")</f>
        <v/>
      </c>
      <c r="C20" s="8" t="inlineStr">
        <is>
          <t>[From JSON]</t>
        </is>
      </c>
    </row>
    <row r="21">
      <c r="A21" s="6" t="inlineStr">
        <is>
          <t>DCF VALUATION PARAMETERS</t>
        </is>
      </c>
    </row>
    <row r="22">
      <c r="A22" s="11" t="inlineStr">
        <is>
          <t>Cost of Equity Inputs:</t>
        </is>
      </c>
    </row>
    <row r="23">
      <c r="A23" s="3" t="inlineStr">
        <is>
          <t>Risk-Free Rate (Rf)</t>
        </is>
      </c>
      <c r="B23" s="7" t="n">
        <v>0.045</v>
      </c>
      <c r="C23" s="8" t="inlineStr">
        <is>
          <t>[10Y Treasury]</t>
        </is>
      </c>
    </row>
    <row r="24">
      <c r="A24" s="3" t="inlineStr">
        <is>
          <t>Equity Risk Premium (ERP)</t>
        </is>
      </c>
      <c r="B24" s="7" t="n">
        <v>0.065</v>
      </c>
      <c r="C24" s="8" t="inlineStr">
        <is>
          <t>[Historical ERP]</t>
        </is>
      </c>
    </row>
    <row r="25">
      <c r="A25" s="3" t="inlineStr">
        <is>
          <t>Levered Beta (β)</t>
        </is>
      </c>
      <c r="B25" s="12" t="n">
        <v>1.2</v>
      </c>
      <c r="C25" s="8" t="inlineStr">
        <is>
          <t>[From Bloomberg/Yahoo]</t>
        </is>
      </c>
    </row>
    <row r="26">
      <c r="A26" s="11" t="inlineStr">
        <is>
          <t>Cost of Debt Inputs:</t>
        </is>
      </c>
    </row>
    <row r="27">
      <c r="A27" s="3" t="inlineStr">
        <is>
          <t>Pre-Tax Cost of Debt (Kd)</t>
        </is>
      </c>
      <c r="B27" s="7" t="n">
        <v>0.055</v>
      </c>
      <c r="C27" s="8" t="inlineStr">
        <is>
          <t>[Corporate bonds yield]</t>
        </is>
      </c>
    </row>
    <row r="28">
      <c r="A28" s="11" t="inlineStr">
        <is>
          <t>Capital Structure Weights:</t>
        </is>
      </c>
    </row>
    <row r="29">
      <c r="A29" s="3" t="inlineStr">
        <is>
          <t>Equity Weight (E/V)</t>
        </is>
      </c>
      <c r="B29" s="7" t="n">
        <v>0.85</v>
      </c>
      <c r="C29" s="8" t="inlineStr">
        <is>
          <t>[Target capital structure]</t>
        </is>
      </c>
    </row>
    <row r="30">
      <c r="A30" s="3" t="inlineStr">
        <is>
          <t>Terminal Growth Rate (g)</t>
        </is>
      </c>
      <c r="B30" s="7">
        <f>LLM_Inferred!B3</f>
        <v/>
      </c>
      <c r="C30" s="8" t="inlineStr">
        <is>
          <t>[LLM]</t>
        </is>
      </c>
    </row>
    <row r="31">
      <c r="A31" s="3" t="inlineStr">
        <is>
          <t>Shares Outstanding (for valuation)</t>
        </is>
      </c>
      <c r="B31" s="10">
        <f>B18</f>
        <v/>
      </c>
      <c r="C31" s="8" t="inlineStr">
        <is>
          <t>[From row 18]</t>
        </is>
      </c>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F10"/>
  <sheetViews>
    <sheetView workbookViewId="0">
      <selection activeCell="A1" sqref="A1"/>
    </sheetView>
  </sheetViews>
  <sheetFormatPr baseColWidth="8" defaultRowHeight="15"/>
  <sheetData>
    <row r="1">
      <c r="A1" s="3" t="inlineStr">
        <is>
          <t>Metric</t>
        </is>
      </c>
      <c r="B1" s="3" t="inlineStr">
        <is>
          <t>FY1</t>
        </is>
      </c>
      <c r="C1" s="3" t="inlineStr">
        <is>
          <t>FY2</t>
        </is>
      </c>
      <c r="D1" s="3" t="inlineStr">
        <is>
          <t>FY3</t>
        </is>
      </c>
      <c r="E1" s="3" t="inlineStr">
        <is>
          <t>FY4</t>
        </is>
      </c>
      <c r="F1" s="3" t="inlineStr">
        <is>
          <t>FY5</t>
        </is>
      </c>
    </row>
    <row r="2">
      <c r="A2" t="inlineStr">
        <is>
          <t>WACC</t>
        </is>
      </c>
      <c r="B2" t="n">
        <v>0.09</v>
      </c>
    </row>
    <row r="3">
      <c r="A3" t="inlineStr">
        <is>
          <t>Terminal Growth Rate</t>
        </is>
      </c>
      <c r="B3" t="n">
        <v>0.025</v>
      </c>
    </row>
    <row r="4">
      <c r="A4" t="inlineStr">
        <is>
          <t>Revenue Growth Rate</t>
        </is>
      </c>
      <c r="B4" t="n">
        <v>0.219</v>
      </c>
      <c r="C4" t="n">
        <v>0.185</v>
      </c>
      <c r="D4" t="n">
        <v>0.155</v>
      </c>
      <c r="E4" t="n">
        <v>0.125</v>
      </c>
      <c r="F4" t="n">
        <v>0.1</v>
      </c>
    </row>
    <row r="5">
      <c r="A5" t="inlineStr">
        <is>
          <t>Gross Margin</t>
        </is>
      </c>
      <c r="B5" t="n">
        <v>0.8169999999999999</v>
      </c>
      <c r="C5" t="n">
        <v>0.8149999999999999</v>
      </c>
      <c r="D5" t="n">
        <v>0.8120000000000001</v>
      </c>
      <c r="E5" t="n">
        <v>0.8100000000000001</v>
      </c>
      <c r="F5" t="n">
        <v>0.805</v>
      </c>
    </row>
    <row r="6">
      <c r="A6" t="inlineStr">
        <is>
          <t>EBITDA Margin</t>
        </is>
      </c>
      <c r="B6" t="n">
        <v>0.422</v>
      </c>
      <c r="C6" t="n">
        <v>0.42</v>
      </c>
      <c r="D6" t="n">
        <v>0.418</v>
      </c>
      <c r="E6" t="n">
        <v>0.415</v>
      </c>
      <c r="F6" t="n">
        <v>0.41</v>
      </c>
    </row>
    <row r="7">
      <c r="A7" t="inlineStr">
        <is>
          <t>Operating Margin</t>
        </is>
      </c>
      <c r="B7" t="n">
        <v>0.422</v>
      </c>
      <c r="C7" t="n">
        <v>0.42</v>
      </c>
      <c r="D7" t="n">
        <v>0.418</v>
      </c>
      <c r="E7" t="n">
        <v>0.415</v>
      </c>
      <c r="F7" t="n">
        <v>0.41</v>
      </c>
    </row>
    <row r="8">
      <c r="A8" t="inlineStr">
        <is>
          <t>DSO Days</t>
        </is>
      </c>
      <c r="B8" t="n">
        <v>37.7</v>
      </c>
      <c r="C8" t="n">
        <v>37.5</v>
      </c>
      <c r="D8" t="n">
        <v>37</v>
      </c>
      <c r="E8" t="n">
        <v>36.5</v>
      </c>
      <c r="F8" t="n">
        <v>36</v>
      </c>
    </row>
    <row r="9">
      <c r="A9" t="inlineStr">
        <is>
          <t>DIO Days</t>
        </is>
      </c>
      <c r="B9" t="n">
        <v>10</v>
      </c>
      <c r="C9" t="n">
        <v>10</v>
      </c>
      <c r="D9" t="n">
        <v>9.800000000000001</v>
      </c>
      <c r="E9" t="n">
        <v>9.5</v>
      </c>
      <c r="F9" t="n">
        <v>9.300000000000001</v>
      </c>
    </row>
    <row r="10">
      <c r="A10" t="inlineStr">
        <is>
          <t>DPO Days</t>
        </is>
      </c>
      <c r="B10" t="n">
        <v>93</v>
      </c>
      <c r="C10" t="n">
        <v>92.5</v>
      </c>
      <c r="D10" t="n">
        <v>92</v>
      </c>
      <c r="E10" t="n">
        <v>91.5</v>
      </c>
      <c r="F10" t="n">
        <v>91</v>
      </c>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45"/>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35" customWidth="1" min="1" max="1"/>
    <col width="18" customWidth="1" min="2" max="2"/>
    <col width="18" customWidth="1" min="3" max="3"/>
    <col width="18" customWidth="1" min="4" max="4"/>
    <col width="18" customWidth="1" min="5" max="5"/>
    <col width="18" customWidth="1" min="6" max="6"/>
  </cols>
  <sheetData>
    <row r="1">
      <c r="A1" s="13" t="inlineStr">
        <is>
          <t>Metric</t>
        </is>
      </c>
      <c r="B1" t="inlineStr"/>
      <c r="C1" s="14" t="n">
        <v>2021</v>
      </c>
      <c r="D1" s="14" t="n">
        <v>2022</v>
      </c>
      <c r="E1" s="14" t="n">
        <v>2023</v>
      </c>
      <c r="F1" s="14" t="n">
        <v>2024</v>
      </c>
    </row>
    <row r="2">
      <c r="A2" s="3" t="inlineStr">
        <is>
          <t>Current Stock Price</t>
        </is>
      </c>
      <c r="F2" s="15">
        <f>IFERROR(SUMIFS(Raw!$D:$D,Raw!$B:$B,"current_price",Raw!$C:$C,"Current"),IFERROR(SUMIFS(Raw!$D:$D,Raw!$B:$B,"price",Raw!$C:$C,"Current"),""))</f>
        <v/>
      </c>
    </row>
    <row r="3">
      <c r="A3" s="3" t="inlineStr">
        <is>
          <t>Total Revenue</t>
        </is>
      </c>
      <c r="C3" s="10">
        <f>SUMIFS(Raw!$D:$D,Raw!$B:$B,"Total Revenue",Raw!$C:$C,C$1&amp;"*")</f>
        <v/>
      </c>
      <c r="D3" s="10">
        <f>SUMIFS(Raw!$D:$D,Raw!$B:$B,"Total Revenue",Raw!$C:$C,D$1&amp;"*")</f>
        <v/>
      </c>
      <c r="E3" s="10">
        <f>SUMIFS(Raw!$D:$D,Raw!$B:$B,"Total Revenue",Raw!$C:$C,E$1&amp;"*")</f>
        <v/>
      </c>
      <c r="F3" s="10">
        <f>SUMIFS(Raw!$D:$D,Raw!$B:$B,"Total Revenue",Raw!$C:$C,F$1&amp;"*")</f>
        <v/>
      </c>
    </row>
    <row r="4">
      <c r="A4" s="16" t="inlineStr">
        <is>
          <t>Cost Of Revenue</t>
        </is>
      </c>
      <c r="C4" s="10">
        <f>SUMIFS(Raw!$D:$D,Raw!$B:$B,"Cost Of Revenue",Raw!$C:$C,C$1&amp;"*")</f>
        <v/>
      </c>
      <c r="D4" s="10">
        <f>SUMIFS(Raw!$D:$D,Raw!$B:$B,"Cost Of Revenue",Raw!$C:$C,D$1&amp;"*")</f>
        <v/>
      </c>
      <c r="E4" s="10">
        <f>SUMIFS(Raw!$D:$D,Raw!$B:$B,"Cost Of Revenue",Raw!$C:$C,E$1&amp;"*")</f>
        <v/>
      </c>
      <c r="F4" s="10">
        <f>SUMIFS(Raw!$D:$D,Raw!$B:$B,"Cost Of Revenue",Raw!$C:$C,F$1&amp;"*")</f>
        <v/>
      </c>
    </row>
    <row r="5">
      <c r="A5" s="3" t="inlineStr">
        <is>
          <t>Gross Profit</t>
        </is>
      </c>
      <c r="C5" s="17">
        <f>C3-C4</f>
        <v/>
      </c>
      <c r="D5" s="17">
        <f>D3-D4</f>
        <v/>
      </c>
      <c r="E5" s="17">
        <f>E3-E4</f>
        <v/>
      </c>
      <c r="F5" s="17">
        <f>F3-F4</f>
        <v/>
      </c>
    </row>
    <row r="6">
      <c r="A6" s="16" t="inlineStr">
        <is>
          <t>Research And Development</t>
        </is>
      </c>
      <c r="C6" s="10">
        <f>SUMIFS(Raw!$D:$D,Raw!$B:$B,"Research And Development",Raw!$C:$C,C$1&amp;"*")</f>
        <v/>
      </c>
      <c r="D6" s="10">
        <f>SUMIFS(Raw!$D:$D,Raw!$B:$B,"Research And Development",Raw!$C:$C,D$1&amp;"*")</f>
        <v/>
      </c>
      <c r="E6" s="10">
        <f>SUMIFS(Raw!$D:$D,Raw!$B:$B,"Research And Development",Raw!$C:$C,E$1&amp;"*")</f>
        <v/>
      </c>
      <c r="F6" s="10">
        <f>SUMIFS(Raw!$D:$D,Raw!$B:$B,"Research And Development",Raw!$C:$C,F$1&amp;"*")</f>
        <v/>
      </c>
    </row>
    <row r="7">
      <c r="A7" s="16" t="inlineStr">
        <is>
          <t>Selling General And Administration</t>
        </is>
      </c>
      <c r="C7" s="10">
        <f>SUMIFS(Raw!$D:$D,Raw!$B:$B,"Selling General And Administration",Raw!$C:$C,C$1&amp;"*")</f>
        <v/>
      </c>
      <c r="D7" s="10">
        <f>SUMIFS(Raw!$D:$D,Raw!$B:$B,"Selling General And Administration",Raw!$C:$C,D$1&amp;"*")</f>
        <v/>
      </c>
      <c r="E7" s="10">
        <f>SUMIFS(Raw!$D:$D,Raw!$B:$B,"Selling General And Administration",Raw!$C:$C,E$1&amp;"*")</f>
        <v/>
      </c>
      <c r="F7" s="10">
        <f>SUMIFS(Raw!$D:$D,Raw!$B:$B,"Selling General And Administration",Raw!$C:$C,F$1&amp;"*")</f>
        <v/>
      </c>
    </row>
    <row r="8">
      <c r="A8" s="3" t="inlineStr">
        <is>
          <t>Operating Income</t>
        </is>
      </c>
      <c r="C8" s="10">
        <f>SUMIFS(Raw!$D:$D,Raw!$B:$B,"Operating Income",Raw!$C:$C,C$1&amp;"*")</f>
        <v/>
      </c>
      <c r="D8" s="10">
        <f>SUMIFS(Raw!$D:$D,Raw!$B:$B,"Operating Income",Raw!$C:$C,D$1&amp;"*")</f>
        <v/>
      </c>
      <c r="E8" s="10">
        <f>SUMIFS(Raw!$D:$D,Raw!$B:$B,"Operating Income",Raw!$C:$C,E$1&amp;"*")</f>
        <v/>
      </c>
      <c r="F8" s="10">
        <f>SUMIFS(Raw!$D:$D,Raw!$B:$B,"Operating Income",Raw!$C:$C,F$1&amp;"*")</f>
        <v/>
      </c>
    </row>
    <row r="9">
      <c r="A9" s="16" t="inlineStr">
        <is>
          <t>Other Income Expense</t>
        </is>
      </c>
      <c r="C9" s="10">
        <f>SUMIFS(Raw!$D:$D,Raw!$B:$B,"Other Income Expense",Raw!$C:$C,C$1&amp;"*")</f>
        <v/>
      </c>
      <c r="D9" s="10">
        <f>SUMIFS(Raw!$D:$D,Raw!$B:$B,"Other Income Expense",Raw!$C:$C,D$1&amp;"*")</f>
        <v/>
      </c>
      <c r="E9" s="10">
        <f>SUMIFS(Raw!$D:$D,Raw!$B:$B,"Other Income Expense",Raw!$C:$C,E$1&amp;"*")</f>
        <v/>
      </c>
      <c r="F9" s="10">
        <f>SUMIFS(Raw!$D:$D,Raw!$B:$B,"Other Income Expense",Raw!$C:$C,F$1&amp;"*")</f>
        <v/>
      </c>
    </row>
    <row r="10">
      <c r="A10" s="16" t="inlineStr">
        <is>
          <t>Pretax Income</t>
        </is>
      </c>
      <c r="C10" s="10">
        <f>SUMIFS(Raw!$D:$D,Raw!$B:$B,"Pretax Income",Raw!$C:$C,C$1&amp;"*")</f>
        <v/>
      </c>
      <c r="D10" s="10">
        <f>SUMIFS(Raw!$D:$D,Raw!$B:$B,"Pretax Income",Raw!$C:$C,D$1&amp;"*")</f>
        <v/>
      </c>
      <c r="E10" s="10">
        <f>SUMIFS(Raw!$D:$D,Raw!$B:$B,"Pretax Income",Raw!$C:$C,E$1&amp;"*")</f>
        <v/>
      </c>
      <c r="F10" s="10">
        <f>SUMIFS(Raw!$D:$D,Raw!$B:$B,"Pretax Income",Raw!$C:$C,F$1&amp;"*")</f>
        <v/>
      </c>
    </row>
    <row r="11">
      <c r="A11" s="16" t="inlineStr">
        <is>
          <t>Tax Provision</t>
        </is>
      </c>
      <c r="C11" s="10">
        <f>SUMIFS(Raw!$D:$D,Raw!$B:$B,"Tax Provision",Raw!$C:$C,C$1&amp;"*")</f>
        <v/>
      </c>
      <c r="D11" s="10">
        <f>SUMIFS(Raw!$D:$D,Raw!$B:$B,"Tax Provision",Raw!$C:$C,D$1&amp;"*")</f>
        <v/>
      </c>
      <c r="E11" s="10">
        <f>SUMIFS(Raw!$D:$D,Raw!$B:$B,"Tax Provision",Raw!$C:$C,E$1&amp;"*")</f>
        <v/>
      </c>
      <c r="F11" s="10">
        <f>SUMIFS(Raw!$D:$D,Raw!$B:$B,"Tax Provision",Raw!$C:$C,F$1&amp;"*")</f>
        <v/>
      </c>
    </row>
    <row r="12">
      <c r="A12" s="3" t="inlineStr">
        <is>
          <t>Net Income</t>
        </is>
      </c>
      <c r="C12" s="10">
        <f>SUMIFS(Raw!$D:$D,Raw!$B:$B,"Net Income",Raw!$C:$C,C$1&amp;"*")</f>
        <v/>
      </c>
      <c r="D12" s="10">
        <f>SUMIFS(Raw!$D:$D,Raw!$B:$B,"Net Income",Raw!$C:$C,D$1&amp;"*")</f>
        <v/>
      </c>
      <c r="E12" s="10">
        <f>SUMIFS(Raw!$D:$D,Raw!$B:$B,"Net Income",Raw!$C:$C,E$1&amp;"*")</f>
        <v/>
      </c>
      <c r="F12" s="10">
        <f>SUMIFS(Raw!$D:$D,Raw!$B:$B,"Net Income",Raw!$C:$C,F$1&amp;"*")</f>
        <v/>
      </c>
    </row>
    <row r="13">
      <c r="A13" s="16" t="inlineStr">
        <is>
          <t>Basic EPS</t>
        </is>
      </c>
      <c r="C13" s="2">
        <f>SUMIFS(Raw!$D:$D,Raw!$B:$B,"Basic EPS",Raw!$C:$C,C$1&amp;"*")</f>
        <v/>
      </c>
      <c r="D13" s="2">
        <f>SUMIFS(Raw!$D:$D,Raw!$B:$B,"Basic EPS",Raw!$C:$C,D$1&amp;"*")</f>
        <v/>
      </c>
      <c r="E13" s="2">
        <f>SUMIFS(Raw!$D:$D,Raw!$B:$B,"Basic EPS",Raw!$C:$C,E$1&amp;"*")</f>
        <v/>
      </c>
      <c r="F13" s="2">
        <f>SUMIFS(Raw!$D:$D,Raw!$B:$B,"Basic EPS",Raw!$C:$C,F$1&amp;"*")</f>
        <v/>
      </c>
    </row>
    <row r="14">
      <c r="A14" s="16" t="inlineStr">
        <is>
          <t>Diluted EPS</t>
        </is>
      </c>
      <c r="C14" s="2">
        <f>SUMIFS(Raw!$D:$D,Raw!$B:$B,"Diluted EPS",Raw!$C:$C,C$1&amp;"*")</f>
        <v/>
      </c>
      <c r="D14" s="2">
        <f>SUMIFS(Raw!$D:$D,Raw!$B:$B,"Diluted EPS",Raw!$C:$C,D$1&amp;"*")</f>
        <v/>
      </c>
      <c r="E14" s="2">
        <f>SUMIFS(Raw!$D:$D,Raw!$B:$B,"Diluted EPS",Raw!$C:$C,E$1&amp;"*")</f>
        <v/>
      </c>
      <c r="F14" s="2">
        <f>SUMIFS(Raw!$D:$D,Raw!$B:$B,"Diluted EPS",Raw!$C:$C,F$1&amp;"*")</f>
        <v/>
      </c>
    </row>
    <row r="15">
      <c r="A15" s="16" t="inlineStr">
        <is>
          <t>Diluted Average Shares</t>
        </is>
      </c>
      <c r="C15" s="10">
        <f>SUMIFS(Raw!$D:$D,Raw!$B:$B,"Diluted Average Shares",Raw!$C:$C,C$1&amp;"*")</f>
        <v/>
      </c>
      <c r="D15" s="10">
        <f>SUMIFS(Raw!$D:$D,Raw!$B:$B,"Diluted Average Shares",Raw!$C:$C,D$1&amp;"*")</f>
        <v/>
      </c>
      <c r="E15" s="10">
        <f>SUMIFS(Raw!$D:$D,Raw!$B:$B,"Diluted Average Shares",Raw!$C:$C,E$1&amp;"*")</f>
        <v/>
      </c>
      <c r="F15" s="10">
        <f>SUMIFS(Raw!$D:$D,Raw!$B:$B,"Diluted Average Shares",Raw!$C:$C,F$1&amp;"*")</f>
        <v/>
      </c>
    </row>
    <row r="17">
      <c r="A17" s="3" t="inlineStr">
        <is>
          <t>Gross Margin %</t>
        </is>
      </c>
      <c r="C17" s="18">
        <f>IFERROR(ROUND(C5/C3,4),"")</f>
        <v/>
      </c>
      <c r="D17" s="18">
        <f>IFERROR(ROUND(D5/D3,4),"")</f>
        <v/>
      </c>
      <c r="E17" s="18">
        <f>IFERROR(ROUND(E5/E3,4),"")</f>
        <v/>
      </c>
      <c r="F17" s="18">
        <f>IFERROR(ROUND(F5/F3,4),"")</f>
        <v/>
      </c>
    </row>
    <row r="18">
      <c r="A18" s="16" t="inlineStr">
        <is>
          <t>Depreciation &amp; Amortization</t>
        </is>
      </c>
      <c r="C18" s="10">
        <f>SUMIFS(Raw!$D:$D,Raw!$B:$B,"Depreciation And Amortization",Raw!$C:$C,C$1&amp;"*")</f>
        <v/>
      </c>
      <c r="D18" s="10">
        <f>SUMIFS(Raw!$D:$D,Raw!$B:$B,"Depreciation And Amortization",Raw!$C:$C,D$1&amp;"*")</f>
        <v/>
      </c>
      <c r="E18" s="10">
        <f>SUMIFS(Raw!$D:$D,Raw!$B:$B,"Depreciation And Amortization",Raw!$C:$C,E$1&amp;"*")</f>
        <v/>
      </c>
      <c r="F18" s="10">
        <f>SUMIFS(Raw!$D:$D,Raw!$B:$B,"Depreciation And Amortization",Raw!$C:$C,F$1&amp;"*")</f>
        <v/>
      </c>
    </row>
    <row r="19">
      <c r="A19" s="3" t="inlineStr">
        <is>
          <t>EBITDA</t>
        </is>
      </c>
      <c r="C19" s="17">
        <f>C8+C18</f>
        <v/>
      </c>
      <c r="D19" s="17">
        <f>D8+D18</f>
        <v/>
      </c>
      <c r="E19" s="17">
        <f>E8+E18</f>
        <v/>
      </c>
      <c r="F19" s="17">
        <f>F8+F18</f>
        <v/>
      </c>
    </row>
    <row r="20">
      <c r="A20" s="3" t="inlineStr">
        <is>
          <t>EBITDA Margin %</t>
        </is>
      </c>
      <c r="C20" s="18">
        <f>IFERROR(ROUND(C19/C3,4),"")</f>
        <v/>
      </c>
      <c r="D20" s="18">
        <f>IFERROR(ROUND(D19/D3,4),"")</f>
        <v/>
      </c>
      <c r="E20" s="18">
        <f>IFERROR(ROUND(E19/E3,4),"")</f>
        <v/>
      </c>
      <c r="F20" s="18">
        <f>IFERROR(ROUND(F19/F3,4),"")</f>
        <v/>
      </c>
    </row>
    <row r="21">
      <c r="A21" s="3" t="inlineStr">
        <is>
          <t>Operating Margin %</t>
        </is>
      </c>
      <c r="C21" s="18">
        <f>IFERROR(ROUND(C8/C3,4),"")</f>
        <v/>
      </c>
      <c r="D21" s="18">
        <f>IFERROR(ROUND(D8/D3,4),"")</f>
        <v/>
      </c>
      <c r="E21" s="18">
        <f>IFERROR(ROUND(E8/E3,4),"")</f>
        <v/>
      </c>
      <c r="F21" s="18">
        <f>IFERROR(ROUND(F8/F3,4),"")</f>
        <v/>
      </c>
    </row>
    <row r="23">
      <c r="A23" s="3" t="inlineStr">
        <is>
          <t>Operating Cash Flow</t>
        </is>
      </c>
      <c r="C23" s="10">
        <f>SUMIFS(Raw!$D:$D,Raw!$B:$B,"Operating Cash Flow",Raw!$C:$C,C$1&amp;"*")</f>
        <v/>
      </c>
      <c r="D23" s="10">
        <f>SUMIFS(Raw!$D:$D,Raw!$B:$B,"Operating Cash Flow",Raw!$C:$C,D$1&amp;"*")</f>
        <v/>
      </c>
      <c r="E23" s="10">
        <f>SUMIFS(Raw!$D:$D,Raw!$B:$B,"Operating Cash Flow",Raw!$C:$C,E$1&amp;"*")</f>
        <v/>
      </c>
      <c r="F23" s="10">
        <f>SUMIFS(Raw!$D:$D,Raw!$B:$B,"Operating Cash Flow",Raw!$C:$C,F$1&amp;"*")</f>
        <v/>
      </c>
    </row>
    <row r="24">
      <c r="A24" s="16" t="inlineStr">
        <is>
          <t>Capital Expenditure</t>
        </is>
      </c>
      <c r="C24" s="10">
        <f>SUMIFS(Raw!$D:$D,Raw!$B:$B,"Capital Expenditure",Raw!$C:$C,C$1&amp;"*")</f>
        <v/>
      </c>
      <c r="D24" s="10">
        <f>SUMIFS(Raw!$D:$D,Raw!$B:$B,"Capital Expenditure",Raw!$C:$C,D$1&amp;"*")</f>
        <v/>
      </c>
      <c r="E24" s="10">
        <f>SUMIFS(Raw!$D:$D,Raw!$B:$B,"Capital Expenditure",Raw!$C:$C,E$1&amp;"*")</f>
        <v/>
      </c>
      <c r="F24" s="10">
        <f>SUMIFS(Raw!$D:$D,Raw!$B:$B,"Capital Expenditure",Raw!$C:$C,F$1&amp;"*")</f>
        <v/>
      </c>
    </row>
    <row r="25">
      <c r="A25" s="16" t="inlineStr">
        <is>
          <t>Free Cash Flow (from JSON)</t>
        </is>
      </c>
      <c r="C25" s="10">
        <f>SUMIFS(Raw!$D:$D,Raw!$B:$B,"Free Cash Flow",Raw!$C:$C,C$1&amp;"*")</f>
        <v/>
      </c>
      <c r="D25" s="10">
        <f>SUMIFS(Raw!$D:$D,Raw!$B:$B,"Free Cash Flow",Raw!$C:$C,D$1&amp;"*")</f>
        <v/>
      </c>
      <c r="E25" s="10">
        <f>SUMIFS(Raw!$D:$D,Raw!$B:$B,"Free Cash Flow",Raw!$C:$C,E$1&amp;"*")</f>
        <v/>
      </c>
      <c r="F25" s="10">
        <f>SUMIFS(Raw!$D:$D,Raw!$B:$B,"Free Cash Flow",Raw!$C:$C,F$1&amp;"*")</f>
        <v/>
      </c>
    </row>
    <row r="26">
      <c r="A26" s="16" t="inlineStr">
        <is>
          <t>Free Cash Flow (recomputed)</t>
        </is>
      </c>
      <c r="C26" s="17">
        <f>C23+C24</f>
        <v/>
      </c>
      <c r="D26" s="17">
        <f>D23+D24</f>
        <v/>
      </c>
      <c r="E26" s="17">
        <f>E23+E24</f>
        <v/>
      </c>
      <c r="F26" s="17">
        <f>F23+F24</f>
        <v/>
      </c>
    </row>
    <row r="27">
      <c r="A27" s="3" t="inlineStr">
        <is>
          <t>FCF Check (Δ)</t>
        </is>
      </c>
      <c r="C27" s="17">
        <f>C25-C26</f>
        <v/>
      </c>
      <c r="D27" s="17">
        <f>D25-D26</f>
        <v/>
      </c>
      <c r="E27" s="17">
        <f>E25-E26</f>
        <v/>
      </c>
      <c r="F27" s="17">
        <f>F25-F26</f>
        <v/>
      </c>
    </row>
    <row r="30">
      <c r="A30" s="16" t="inlineStr">
        <is>
          <t>Cash And Cash Equivalents</t>
        </is>
      </c>
      <c r="C30" s="10">
        <f>SUMIFS(Raw!$D:$D,Raw!$B:$B,"Cash And Cash Equivalents",Raw!$C:$C,C$1&amp;"*")</f>
        <v/>
      </c>
      <c r="D30" s="10">
        <f>SUMIFS(Raw!$D:$D,Raw!$B:$B,"Cash And Cash Equivalents",Raw!$C:$C,D$1&amp;"*")</f>
        <v/>
      </c>
      <c r="E30" s="10">
        <f>SUMIFS(Raw!$D:$D,Raw!$B:$B,"Cash And Cash Equivalents",Raw!$C:$C,E$1&amp;"*")</f>
        <v/>
      </c>
      <c r="F30" s="10">
        <f>SUMIFS(Raw!$D:$D,Raw!$B:$B,"Cash And Cash Equivalents",Raw!$C:$C,F$1&amp;"*")</f>
        <v/>
      </c>
    </row>
    <row r="31">
      <c r="A31" s="16" t="inlineStr">
        <is>
          <t>Short Term Investments</t>
        </is>
      </c>
      <c r="C31" s="10">
        <f>SUMIFS(Raw!$D:$D,Raw!$B:$B,"Cash Cash Equivalents And Short Term Investments",Raw!$C:$C,C$1&amp;"*")</f>
        <v/>
      </c>
      <c r="D31" s="10">
        <f>SUMIFS(Raw!$D:$D,Raw!$B:$B,"Cash Cash Equivalents And Short Term Investments",Raw!$C:$C,D$1&amp;"*")</f>
        <v/>
      </c>
      <c r="E31" s="10">
        <f>SUMIFS(Raw!$D:$D,Raw!$B:$B,"Cash Cash Equivalents And Short Term Investments",Raw!$C:$C,E$1&amp;"*")</f>
        <v/>
      </c>
      <c r="F31" s="10">
        <f>SUMIFS(Raw!$D:$D,Raw!$B:$B,"Cash Cash Equivalents And Short Term Investments",Raw!$C:$C,F$1&amp;"*")</f>
        <v/>
      </c>
    </row>
    <row r="32">
      <c r="A32" s="16" t="inlineStr">
        <is>
          <t>Accounts Receivable</t>
        </is>
      </c>
      <c r="C32" s="10">
        <f>SUMIFS(Raw!$D:$D,Raw!$B:$B,"Accounts Receivable",Raw!$C:$C,C$1&amp;"*")</f>
        <v/>
      </c>
      <c r="D32" s="10">
        <f>SUMIFS(Raw!$D:$D,Raw!$B:$B,"Accounts Receivable",Raw!$C:$C,D$1&amp;"*")</f>
        <v/>
      </c>
      <c r="E32" s="10">
        <f>SUMIFS(Raw!$D:$D,Raw!$B:$B,"Accounts Receivable",Raw!$C:$C,E$1&amp;"*")</f>
        <v/>
      </c>
      <c r="F32" s="10">
        <f>SUMIFS(Raw!$D:$D,Raw!$B:$B,"Accounts Receivable",Raw!$C:$C,F$1&amp;"*")</f>
        <v/>
      </c>
    </row>
    <row r="33">
      <c r="A33" s="16" t="inlineStr">
        <is>
          <t>Inventory</t>
        </is>
      </c>
      <c r="C33" s="10">
        <f>SUMIFS(Raw!$D:$D,Raw!$B:$B,"Inventory",Raw!$C:$C,C$1&amp;"*")</f>
        <v/>
      </c>
      <c r="D33" s="10">
        <f>SUMIFS(Raw!$D:$D,Raw!$B:$B,"Inventory",Raw!$C:$C,D$1&amp;"*")</f>
        <v/>
      </c>
      <c r="E33" s="10">
        <f>SUMIFS(Raw!$D:$D,Raw!$B:$B,"Inventory",Raw!$C:$C,E$1&amp;"*")</f>
        <v/>
      </c>
      <c r="F33" s="10">
        <f>SUMIFS(Raw!$D:$D,Raw!$B:$B,"Inventory",Raw!$C:$C,F$1&amp;"*")</f>
        <v/>
      </c>
    </row>
    <row r="34">
      <c r="A34" s="16" t="inlineStr">
        <is>
          <t>Accounts Payable</t>
        </is>
      </c>
      <c r="C34" s="10">
        <f>SUMIFS(Raw!$D:$D,Raw!$B:$B,"Accounts Payable",Raw!$C:$C,C$1&amp;"*")</f>
        <v/>
      </c>
      <c r="D34" s="10">
        <f>SUMIFS(Raw!$D:$D,Raw!$B:$B,"Accounts Payable",Raw!$C:$C,D$1&amp;"*")</f>
        <v/>
      </c>
      <c r="E34" s="10">
        <f>SUMIFS(Raw!$D:$D,Raw!$B:$B,"Accounts Payable",Raw!$C:$C,E$1&amp;"*")</f>
        <v/>
      </c>
      <c r="F34" s="10">
        <f>SUMIFS(Raw!$D:$D,Raw!$B:$B,"Accounts Payable",Raw!$C:$C,F$1&amp;"*")</f>
        <v/>
      </c>
    </row>
    <row r="35">
      <c r="A35" s="16" t="inlineStr">
        <is>
          <t>Total Debt</t>
        </is>
      </c>
      <c r="C35" s="10">
        <f>SUMIFS(Raw!$D:$D,Raw!$B:$B,"Total Debt",Raw!$C:$C,C$1&amp;"*")</f>
        <v/>
      </c>
      <c r="D35" s="10">
        <f>SUMIFS(Raw!$D:$D,Raw!$B:$B,"Total Debt",Raw!$C:$C,D$1&amp;"*")</f>
        <v/>
      </c>
      <c r="E35" s="10">
        <f>SUMIFS(Raw!$D:$D,Raw!$B:$B,"Total Debt",Raw!$C:$C,E$1&amp;"*")</f>
        <v/>
      </c>
      <c r="F35" s="10">
        <f>SUMIFS(Raw!$D:$D,Raw!$B:$B,"Total Debt",Raw!$C:$C,F$1&amp;"*")</f>
        <v/>
      </c>
    </row>
    <row r="36">
      <c r="A36" s="16" t="inlineStr">
        <is>
          <t>Long Term Debt</t>
        </is>
      </c>
      <c r="C36" s="10">
        <f>SUMIFS(Raw!$D:$D,Raw!$B:$B,"Long Term Debt",Raw!$C:$C,C$1&amp;"*")</f>
        <v/>
      </c>
      <c r="D36" s="10">
        <f>SUMIFS(Raw!$D:$D,Raw!$B:$B,"Long Term Debt",Raw!$C:$C,D$1&amp;"*")</f>
        <v/>
      </c>
      <c r="E36" s="10">
        <f>SUMIFS(Raw!$D:$D,Raw!$B:$B,"Long Term Debt",Raw!$C:$C,E$1&amp;"*")</f>
        <v/>
      </c>
      <c r="F36" s="10">
        <f>SUMIFS(Raw!$D:$D,Raw!$B:$B,"Long Term Debt",Raw!$C:$C,F$1&amp;"*")</f>
        <v/>
      </c>
    </row>
    <row r="37">
      <c r="A37" s="3" t="inlineStr">
        <is>
          <t>Net Debt</t>
        </is>
      </c>
      <c r="C37" s="17">
        <f>C35-C30-C31</f>
        <v/>
      </c>
      <c r="D37" s="17">
        <f>D35-D30-D31</f>
        <v/>
      </c>
      <c r="E37" s="17">
        <f>E35-E30-E31</f>
        <v/>
      </c>
      <c r="F37" s="17">
        <f>F35-F30-F31</f>
        <v/>
      </c>
    </row>
    <row r="39">
      <c r="A39" s="3" t="inlineStr">
        <is>
          <t>DSO (days)</t>
        </is>
      </c>
      <c r="C39" s="19">
        <f>IFERROR(ROUND(C32/(C3/365),2),"")</f>
        <v/>
      </c>
      <c r="D39" s="19">
        <f>IFERROR(ROUND(D32/(D3/365),2),"")</f>
        <v/>
      </c>
      <c r="E39" s="19">
        <f>IFERROR(ROUND(E32/(E3/365),2),"")</f>
        <v/>
      </c>
      <c r="F39" s="19">
        <f>IFERROR(ROUND(F32/(F3/365),2),"")</f>
        <v/>
      </c>
    </row>
    <row r="40">
      <c r="A40" s="3" t="inlineStr">
        <is>
          <t>DIO (days)</t>
        </is>
      </c>
      <c r="C40" s="19">
        <f>IFERROR(ROUND(C33/(C4/365),2),"")</f>
        <v/>
      </c>
      <c r="D40" s="19">
        <f>IFERROR(ROUND(D33/(D4/365),2),"")</f>
        <v/>
      </c>
      <c r="E40" s="19">
        <f>IFERROR(ROUND(E33/(E4/365),2),"")</f>
        <v/>
      </c>
      <c r="F40" s="19">
        <f>IFERROR(ROUND(F33/(F4/365),2),"")</f>
        <v/>
      </c>
    </row>
    <row r="41">
      <c r="A41" s="3" t="inlineStr">
        <is>
          <t>DPO (days)</t>
        </is>
      </c>
      <c r="C41" s="19">
        <f>IFERROR(ROUND(C34/(C4/365),2),"")</f>
        <v/>
      </c>
      <c r="D41" s="19">
        <f>IFERROR(ROUND(D34/(D4/365),2),"")</f>
        <v/>
      </c>
      <c r="E41" s="19">
        <f>IFERROR(ROUND(E34/(E4/365),2),"")</f>
        <v/>
      </c>
      <c r="F41" s="19">
        <f>IFERROR(ROUND(F34/(F4/365),2),"")</f>
        <v/>
      </c>
    </row>
    <row r="42">
      <c r="A42" s="3" t="inlineStr">
        <is>
          <t>Cash Conversion Cycle (days)</t>
        </is>
      </c>
      <c r="C42" s="19">
        <f>IFERROR(ROUND(C39+C40-C41,2),"")</f>
        <v/>
      </c>
      <c r="D42" s="19">
        <f>IFERROR(ROUND(D39+D40-D41,2),"")</f>
        <v/>
      </c>
      <c r="E42" s="19">
        <f>IFERROR(ROUND(E39+E40-E41,2),"")</f>
        <v/>
      </c>
      <c r="F42" s="19">
        <f>IFERROR(ROUND(F39+F40-F41,2),"")</f>
        <v/>
      </c>
    </row>
    <row r="44">
      <c r="A44" t="inlineStr">
        <is>
          <t>EBIT (recalc)</t>
        </is>
      </c>
      <c r="C44" s="17">
        <f>C5-C6-C7</f>
        <v/>
      </c>
      <c r="D44" s="17">
        <f>D5-D6-D7</f>
        <v/>
      </c>
      <c r="E44" s="17">
        <f>E5-E6-E7</f>
        <v/>
      </c>
      <c r="F44" s="17">
        <f>F5-F6-F7</f>
        <v/>
      </c>
    </row>
    <row r="45">
      <c r="A45" t="inlineStr">
        <is>
          <t>EBIT vs. Operating Income (Δ)</t>
        </is>
      </c>
      <c r="C45" s="17">
        <f>C44-C8</f>
        <v/>
      </c>
      <c r="D45" s="17">
        <f>D44-D8</f>
        <v/>
      </c>
      <c r="E45" s="17">
        <f>E44-E8</f>
        <v/>
      </c>
      <c r="F45" s="17">
        <f>F44-F8</f>
        <v/>
      </c>
    </row>
  </sheetData>
  <pageMargins left="0.75" right="0.75" top="1" bottom="1" header="0.5" footer="0.5"/>
</worksheet>
</file>

<file path=xl/worksheets/sheet6.xml><?xml version="1.0" encoding="utf-8"?>
<worksheet xmlns="http://schemas.openxmlformats.org/spreadsheetml/2006/main">
  <sheetPr>
    <outlinePr summaryBelow="1" summaryRight="1"/>
    <pageSetUpPr/>
  </sheetPr>
  <dimension ref="A1:F50"/>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25" customWidth="1" min="1" max="1"/>
    <col width="16" customWidth="1" min="2" max="2"/>
    <col width="16" customWidth="1" min="3" max="3"/>
    <col width="16" customWidth="1" min="4" max="4"/>
    <col width="16" customWidth="1" min="5" max="5"/>
    <col width="16" customWidth="1" min="6" max="6"/>
  </cols>
  <sheetData>
    <row r="1">
      <c r="A1" s="20" t="inlineStr">
        <is>
          <t>PROJECTIONS (FY1-FY5)</t>
        </is>
      </c>
    </row>
    <row r="2">
      <c r="A2" s="13" t="inlineStr">
        <is>
          <t>Metric</t>
        </is>
      </c>
      <c r="B2" s="21">
        <f>Assumptions!$B$2+1</f>
        <v/>
      </c>
      <c r="C2" s="21">
        <f>B2+1</f>
        <v/>
      </c>
      <c r="D2" s="21">
        <f>C2+1</f>
        <v/>
      </c>
      <c r="E2" s="21">
        <f>D2+1</f>
        <v/>
      </c>
      <c r="F2" s="21">
        <f>E2+1</f>
        <v/>
      </c>
    </row>
    <row r="3">
      <c r="A3" s="3" t="inlineStr">
        <is>
          <t>Revenue</t>
        </is>
      </c>
      <c r="B3" s="10">
        <f>Historical!$F$3*(1+Assumptions!C7)</f>
        <v/>
      </c>
      <c r="C3" s="10">
        <f>B3*(1+Assumptions!D7)</f>
        <v/>
      </c>
      <c r="D3" s="10">
        <f>C3*(1+Assumptions!E7)</f>
        <v/>
      </c>
      <c r="E3" s="10">
        <f>D3*(1+Assumptions!F7)</f>
        <v/>
      </c>
      <c r="F3" s="10">
        <f>E3*(1+Assumptions!G7)</f>
        <v/>
      </c>
    </row>
    <row r="4">
      <c r="A4" t="inlineStr">
        <is>
          <t>Cost Of Revenue</t>
        </is>
      </c>
      <c r="B4" s="10">
        <f>B3*(1-Assumptions!C9)</f>
        <v/>
      </c>
      <c r="C4" s="10">
        <f>C3*(1-Assumptions!D9)</f>
        <v/>
      </c>
      <c r="D4" s="10">
        <f>D3*(1-Assumptions!E9)</f>
        <v/>
      </c>
      <c r="E4" s="10">
        <f>E3*(1-Assumptions!F9)</f>
        <v/>
      </c>
      <c r="F4" s="10">
        <f>F3*(1-Assumptions!G9)</f>
        <v/>
      </c>
    </row>
    <row r="5">
      <c r="A5" s="3" t="inlineStr">
        <is>
          <t>Gross Profit</t>
        </is>
      </c>
      <c r="B5" s="10">
        <f>B3-B4</f>
        <v/>
      </c>
      <c r="C5" s="10">
        <f>C3-C4</f>
        <v/>
      </c>
      <c r="D5" s="10">
        <f>D3-D4</f>
        <v/>
      </c>
      <c r="E5" s="10">
        <f>E3-E4</f>
        <v/>
      </c>
      <c r="F5" s="10">
        <f>F3-F4</f>
        <v/>
      </c>
    </row>
    <row r="6">
      <c r="A6" t="inlineStr">
        <is>
          <t>Gross Margin %</t>
        </is>
      </c>
      <c r="B6" s="7">
        <f>IFERROR(B5/B3,"")</f>
        <v/>
      </c>
      <c r="C6" s="7">
        <f>IFERROR(C5/C3,"")</f>
        <v/>
      </c>
      <c r="D6" s="7">
        <f>IFERROR(D5/D3,"")</f>
        <v/>
      </c>
      <c r="E6" s="7">
        <f>IFERROR(E5/E3,"")</f>
        <v/>
      </c>
      <c r="F6" s="7">
        <f>IFERROR(F5/F3,"")</f>
        <v/>
      </c>
    </row>
    <row r="7">
      <c r="A7" t="inlineStr">
        <is>
          <t>R&amp;D</t>
        </is>
      </c>
      <c r="B7" s="10">
        <f>Historical!$F$6*(B3/Historical!$F$3)</f>
        <v/>
      </c>
      <c r="C7" s="10">
        <f>Historical!$F$6*(C3/Historical!$F$3)</f>
        <v/>
      </c>
      <c r="D7" s="10">
        <f>Historical!$F$6*(D3/Historical!$F$3)</f>
        <v/>
      </c>
      <c r="E7" s="10">
        <f>Historical!$F$6*(E3/Historical!$F$3)</f>
        <v/>
      </c>
      <c r="F7" s="10">
        <f>Historical!$F$6*(F3/Historical!$F$3)</f>
        <v/>
      </c>
    </row>
    <row r="8">
      <c r="A8" t="inlineStr">
        <is>
          <t>SG&amp;A</t>
        </is>
      </c>
      <c r="B8" s="10">
        <f>Historical!$F$7*(B3/Historical!$F$3)</f>
        <v/>
      </c>
      <c r="C8" s="10">
        <f>Historical!$F$7*(C3/Historical!$F$3)</f>
        <v/>
      </c>
      <c r="D8" s="10">
        <f>Historical!$F$7*(D3/Historical!$F$3)</f>
        <v/>
      </c>
      <c r="E8" s="10">
        <f>Historical!$F$7*(E3/Historical!$F$3)</f>
        <v/>
      </c>
      <c r="F8" s="10">
        <f>Historical!$F$7*(F3/Historical!$F$3)</f>
        <v/>
      </c>
    </row>
    <row r="9">
      <c r="A9" s="3" t="inlineStr">
        <is>
          <t>Operating Income (EBIT)</t>
        </is>
      </c>
      <c r="B9" s="10">
        <f>B5-B7-B8</f>
        <v/>
      </c>
      <c r="C9" s="10">
        <f>C5-C7-C8</f>
        <v/>
      </c>
      <c r="D9" s="10">
        <f>D5-D7-D8</f>
        <v/>
      </c>
      <c r="E9" s="10">
        <f>E5-E7-E8</f>
        <v/>
      </c>
      <c r="F9" s="10">
        <f>F5-F7-F8</f>
        <v/>
      </c>
    </row>
    <row r="10">
      <c r="A10" t="inlineStr">
        <is>
          <t>Tax Expense</t>
        </is>
      </c>
      <c r="B10" s="10">
        <f>MAX(0,B9)*Assumptions!$B$20</f>
        <v/>
      </c>
      <c r="C10" s="10">
        <f>MAX(0,C9)*Assumptions!$B$20</f>
        <v/>
      </c>
      <c r="D10" s="10">
        <f>MAX(0,D9)*Assumptions!$B$20</f>
        <v/>
      </c>
      <c r="E10" s="10">
        <f>MAX(0,E9)*Assumptions!$B$20</f>
        <v/>
      </c>
      <c r="F10" s="10">
        <f>MAX(0,F9)*Assumptions!$B$20</f>
        <v/>
      </c>
    </row>
    <row r="11">
      <c r="A11" s="3" t="inlineStr">
        <is>
          <t>NOPAT</t>
        </is>
      </c>
      <c r="B11" s="10">
        <f>B9-B10</f>
        <v/>
      </c>
      <c r="C11" s="10">
        <f>C9-C10</f>
        <v/>
      </c>
      <c r="D11" s="10">
        <f>D9-D10</f>
        <v/>
      </c>
      <c r="E11" s="10">
        <f>E9-E10</f>
        <v/>
      </c>
      <c r="F11" s="10">
        <f>F9-F10</f>
        <v/>
      </c>
    </row>
    <row r="12">
      <c r="A12" t="inlineStr">
        <is>
          <t>Depreciation &amp; Amortization</t>
        </is>
      </c>
      <c r="B12" s="10">
        <f>Historical!$F$18*(B3/Historical!$F$3)</f>
        <v/>
      </c>
      <c r="C12" s="10">
        <f>Historical!$F$18*(C3/Historical!$F$3)</f>
        <v/>
      </c>
      <c r="D12" s="10">
        <f>Historical!$F$18*(D3/Historical!$F$3)</f>
        <v/>
      </c>
      <c r="E12" s="10">
        <f>Historical!$F$18*(E3/Historical!$F$3)</f>
        <v/>
      </c>
      <c r="F12" s="10">
        <f>Historical!$F$18*(F3/Historical!$F$3)</f>
        <v/>
      </c>
    </row>
    <row r="13">
      <c r="A13" t="inlineStr">
        <is>
          <t>Capital Expenditure</t>
        </is>
      </c>
      <c r="B13" s="10">
        <f>Historical!$F$24*(B3/Historical!$F$3)</f>
        <v/>
      </c>
      <c r="C13" s="10">
        <f>Historical!$F$24*(C3/Historical!$F$3)</f>
        <v/>
      </c>
      <c r="D13" s="10">
        <f>Historical!$F$24*(D3/Historical!$F$3)</f>
        <v/>
      </c>
      <c r="E13" s="10">
        <f>Historical!$F$24*(E3/Historical!$F$3)</f>
        <v/>
      </c>
      <c r="F13" s="10">
        <f>Historical!$F$24*(F3/Historical!$F$3)</f>
        <v/>
      </c>
    </row>
    <row r="14">
      <c r="A14" t="inlineStr">
        <is>
          <t>Accounts Receivable (AR)</t>
        </is>
      </c>
      <c r="B14" s="10">
        <f>B3/365*Assumptions!C13</f>
        <v/>
      </c>
      <c r="C14" s="10">
        <f>C3/365*Assumptions!D13</f>
        <v/>
      </c>
      <c r="D14" s="10">
        <f>D3/365*Assumptions!E13</f>
        <v/>
      </c>
      <c r="E14" s="10">
        <f>E3/365*Assumptions!F13</f>
        <v/>
      </c>
      <c r="F14" s="10">
        <f>F3/365*Assumptions!G13</f>
        <v/>
      </c>
    </row>
    <row r="15">
      <c r="A15" t="inlineStr">
        <is>
          <t>Inventory (Inv)</t>
        </is>
      </c>
      <c r="B15" s="10">
        <f>B4/365*Assumptions!C14</f>
        <v/>
      </c>
      <c r="C15" s="10">
        <f>C4/365*Assumptions!D14</f>
        <v/>
      </c>
      <c r="D15" s="10">
        <f>D4/365*Assumptions!E14</f>
        <v/>
      </c>
      <c r="E15" s="10">
        <f>E4/365*Assumptions!F14</f>
        <v/>
      </c>
      <c r="F15" s="10">
        <f>F4/365*Assumptions!G14</f>
        <v/>
      </c>
    </row>
    <row r="16">
      <c r="A16" t="inlineStr">
        <is>
          <t>Accounts Payable (AP)</t>
        </is>
      </c>
      <c r="B16" s="10">
        <f>B4/365*Assumptions!C15</f>
        <v/>
      </c>
      <c r="C16" s="10">
        <f>C4/365*Assumptions!D15</f>
        <v/>
      </c>
      <c r="D16" s="10">
        <f>D4/365*Assumptions!E15</f>
        <v/>
      </c>
      <c r="E16" s="10">
        <f>E4/365*Assumptions!F15</f>
        <v/>
      </c>
      <c r="F16" s="10">
        <f>F4/365*Assumptions!G15</f>
        <v/>
      </c>
    </row>
    <row r="17">
      <c r="A17" s="3" t="inlineStr">
        <is>
          <t>Net Working Capital (NWC)</t>
        </is>
      </c>
      <c r="B17" s="10">
        <f>B14+B15-B16</f>
        <v/>
      </c>
      <c r="C17" s="10">
        <f>C14+C15-C16</f>
        <v/>
      </c>
      <c r="D17" s="10">
        <f>D14+D15-D16</f>
        <v/>
      </c>
      <c r="E17" s="10">
        <f>E14+E15-E16</f>
        <v/>
      </c>
      <c r="F17" s="10">
        <f>F14+F15-F16</f>
        <v/>
      </c>
    </row>
    <row r="18">
      <c r="A18" s="3" t="inlineStr">
        <is>
          <t>ΔNWC</t>
        </is>
      </c>
      <c r="B18" s="10">
        <f>B17-(Historical!$F$32+Historical!$F$33-Historical!$F$34)</f>
        <v/>
      </c>
      <c r="C18" s="10">
        <f>C17-B17</f>
        <v/>
      </c>
      <c r="D18" s="10">
        <f>D17-C17</f>
        <v/>
      </c>
      <c r="E18" s="10">
        <f>E17-D17</f>
        <v/>
      </c>
      <c r="F18" s="10">
        <f>F17-E17</f>
        <v/>
      </c>
    </row>
    <row r="19">
      <c r="A19" s="6" t="inlineStr">
        <is>
          <t>Free Cash Flow</t>
        </is>
      </c>
      <c r="B19" s="22">
        <f>B11+B12+B13-B18</f>
        <v/>
      </c>
      <c r="C19" s="22">
        <f>C11+C12+C13-C18</f>
        <v/>
      </c>
      <c r="D19" s="22">
        <f>D11+D12+D13-D18</f>
        <v/>
      </c>
      <c r="E19" s="22">
        <f>E11+E12+E13-E18</f>
        <v/>
      </c>
      <c r="F19" s="22">
        <f>F11+F12+F13-F18</f>
        <v/>
      </c>
    </row>
    <row r="20">
      <c r="A20" s="23" t="inlineStr">
        <is>
          <t>ANALYTICS &amp; DIAGNOSTICS</t>
        </is>
      </c>
    </row>
    <row r="21">
      <c r="A21" s="3" t="inlineStr">
        <is>
          <t>EBITDA</t>
        </is>
      </c>
      <c r="B21" s="10">
        <f>B9+B12</f>
        <v/>
      </c>
      <c r="C21" s="10">
        <f>C9+C12</f>
        <v/>
      </c>
      <c r="D21" s="10">
        <f>D9+D12</f>
        <v/>
      </c>
      <c r="E21" s="10">
        <f>E9+E12</f>
        <v/>
      </c>
      <c r="F21" s="10">
        <f>F9+F12</f>
        <v/>
      </c>
    </row>
    <row r="22">
      <c r="A22" t="inlineStr">
        <is>
          <t>EBITDA Margin %</t>
        </is>
      </c>
      <c r="B22" s="7">
        <f>IFERROR(B21/B3,"")</f>
        <v/>
      </c>
      <c r="C22" s="7">
        <f>IFERROR(C21/C3,"")</f>
        <v/>
      </c>
      <c r="D22" s="7">
        <f>IFERROR(D21/D3,"")</f>
        <v/>
      </c>
      <c r="E22" s="7">
        <f>IFERROR(E21/E3,"")</f>
        <v/>
      </c>
      <c r="F22" s="7">
        <f>IFERROR(F21/F3,"")</f>
        <v/>
      </c>
    </row>
    <row r="24">
      <c r="A24" s="4" t="inlineStr">
        <is>
          <t>Operational Metrics (% of Revenue)</t>
        </is>
      </c>
    </row>
    <row r="25">
      <c r="A25" t="inlineStr">
        <is>
          <t>R&amp;D % of Revenue</t>
        </is>
      </c>
      <c r="B25" s="7">
        <f>IFERROR(B7/B3,"")</f>
        <v/>
      </c>
      <c r="C25" s="7">
        <f>IFERROR(C7/C3,"")</f>
        <v/>
      </c>
      <c r="D25" s="7">
        <f>IFERROR(D7/D3,"")</f>
        <v/>
      </c>
      <c r="E25" s="7">
        <f>IFERROR(E7/E3,"")</f>
        <v/>
      </c>
      <c r="F25" s="7">
        <f>IFERROR(F7/F3,"")</f>
        <v/>
      </c>
    </row>
    <row r="26">
      <c r="A26" t="inlineStr">
        <is>
          <t>SG&amp;A % of Revenue</t>
        </is>
      </c>
      <c r="B26" s="7">
        <f>IFERROR(B8/B3,"")</f>
        <v/>
      </c>
      <c r="C26" s="7">
        <f>IFERROR(C8/C3,"")</f>
        <v/>
      </c>
      <c r="D26" s="7">
        <f>IFERROR(D8/D3,"")</f>
        <v/>
      </c>
      <c r="E26" s="7">
        <f>IFERROR(E8/E3,"")</f>
        <v/>
      </c>
      <c r="F26" s="7">
        <f>IFERROR(F8/F3,"")</f>
        <v/>
      </c>
    </row>
    <row r="27">
      <c r="A27" t="inlineStr">
        <is>
          <t>EBIT Margin %</t>
        </is>
      </c>
      <c r="B27" s="7">
        <f>IFERROR(B9/B3,"")</f>
        <v/>
      </c>
      <c r="C27" s="7">
        <f>IFERROR(C9/C3,"")</f>
        <v/>
      </c>
      <c r="D27" s="7">
        <f>IFERROR(D9/D3,"")</f>
        <v/>
      </c>
      <c r="E27" s="7">
        <f>IFERROR(E9/E3,"")</f>
        <v/>
      </c>
      <c r="F27" s="7">
        <f>IFERROR(F9/F3,"")</f>
        <v/>
      </c>
    </row>
    <row r="28">
      <c r="A28" t="inlineStr">
        <is>
          <t>D&amp;A % of Revenue</t>
        </is>
      </c>
      <c r="B28" s="7">
        <f>IFERROR(B12/B3,"")</f>
        <v/>
      </c>
      <c r="C28" s="7">
        <f>IFERROR(C12/C3,"")</f>
        <v/>
      </c>
      <c r="D28" s="7">
        <f>IFERROR(D12/D3,"")</f>
        <v/>
      </c>
      <c r="E28" s="7">
        <f>IFERROR(E12/E3,"")</f>
        <v/>
      </c>
      <c r="F28" s="7">
        <f>IFERROR(F12/F3,"")</f>
        <v/>
      </c>
    </row>
    <row r="29">
      <c r="A29" t="inlineStr">
        <is>
          <t>Capex % of Revenue</t>
        </is>
      </c>
      <c r="B29" s="7">
        <f>IFERROR(B13/B3,"")</f>
        <v/>
      </c>
      <c r="C29" s="7">
        <f>IFERROR(C13/C3,"")</f>
        <v/>
      </c>
      <c r="D29" s="7">
        <f>IFERROR(D13/D3,"")</f>
        <v/>
      </c>
      <c r="E29" s="7">
        <f>IFERROR(E13/E3,"")</f>
        <v/>
      </c>
      <c r="F29" s="7">
        <f>IFERROR(F13/F3,"")</f>
        <v/>
      </c>
    </row>
    <row r="31">
      <c r="A31" s="4" t="inlineStr">
        <is>
          <t>Working Capital Drivers</t>
        </is>
      </c>
    </row>
    <row r="32">
      <c r="A32" t="inlineStr">
        <is>
          <t>DSO (days)</t>
        </is>
      </c>
      <c r="B32" s="9">
        <f>Assumptions!C13</f>
        <v/>
      </c>
      <c r="C32" s="9">
        <f>Assumptions!D13</f>
        <v/>
      </c>
      <c r="D32" s="9">
        <f>Assumptions!E13</f>
        <v/>
      </c>
      <c r="E32" s="9">
        <f>Assumptions!F13</f>
        <v/>
      </c>
      <c r="F32" s="9">
        <f>Assumptions!G13</f>
        <v/>
      </c>
    </row>
    <row r="33">
      <c r="A33" t="inlineStr">
        <is>
          <t>DIO (days)</t>
        </is>
      </c>
      <c r="B33" s="9">
        <f>Assumptions!C14</f>
        <v/>
      </c>
      <c r="C33" s="9">
        <f>Assumptions!D14</f>
        <v/>
      </c>
      <c r="D33" s="9">
        <f>Assumptions!E14</f>
        <v/>
      </c>
      <c r="E33" s="9">
        <f>Assumptions!F14</f>
        <v/>
      </c>
      <c r="F33" s="9">
        <f>Assumptions!G14</f>
        <v/>
      </c>
    </row>
    <row r="34">
      <c r="A34" t="inlineStr">
        <is>
          <t>DPO (days)</t>
        </is>
      </c>
      <c r="B34" s="9">
        <f>Assumptions!C15</f>
        <v/>
      </c>
      <c r="C34" s="9">
        <f>Assumptions!D15</f>
        <v/>
      </c>
      <c r="D34" s="9">
        <f>Assumptions!E15</f>
        <v/>
      </c>
      <c r="E34" s="9">
        <f>Assumptions!F15</f>
        <v/>
      </c>
      <c r="F34" s="9">
        <f>Assumptions!G15</f>
        <v/>
      </c>
    </row>
    <row r="36">
      <c r="A36" s="4" t="inlineStr">
        <is>
          <t>Working Capital Changes (Transparency)</t>
        </is>
      </c>
    </row>
    <row r="37">
      <c r="A37" t="inlineStr">
        <is>
          <t>ΔAR</t>
        </is>
      </c>
      <c r="B37">
        <f>""</f>
        <v/>
      </c>
      <c r="C37" s="10">
        <f>C14-B14</f>
        <v/>
      </c>
      <c r="D37" s="10">
        <f>D14-C14</f>
        <v/>
      </c>
      <c r="E37" s="10">
        <f>E14-D14</f>
        <v/>
      </c>
      <c r="F37" s="10">
        <f>F14-E14</f>
        <v/>
      </c>
    </row>
    <row r="38">
      <c r="A38" t="inlineStr">
        <is>
          <t>ΔInventory</t>
        </is>
      </c>
      <c r="B38">
        <f>""</f>
        <v/>
      </c>
      <c r="C38" s="10">
        <f>C15-B15</f>
        <v/>
      </c>
      <c r="D38" s="10">
        <f>D15-C15</f>
        <v/>
      </c>
      <c r="E38" s="10">
        <f>E15-D15</f>
        <v/>
      </c>
      <c r="F38" s="10">
        <f>F15-E15</f>
        <v/>
      </c>
    </row>
    <row r="39">
      <c r="A39" t="inlineStr">
        <is>
          <t>ΔAP</t>
        </is>
      </c>
      <c r="B39">
        <f>""</f>
        <v/>
      </c>
      <c r="C39" s="10">
        <f>C16-B16</f>
        <v/>
      </c>
      <c r="D39" s="10">
        <f>D16-C16</f>
        <v/>
      </c>
      <c r="E39" s="10">
        <f>E16-D16</f>
        <v/>
      </c>
      <c r="F39" s="10">
        <f>F16-E16</f>
        <v/>
      </c>
    </row>
    <row r="40">
      <c r="A40" t="inlineStr">
        <is>
          <t>NWC % of Revenue</t>
        </is>
      </c>
      <c r="B40" s="7">
        <f>IFERROR(B17/B3,"")</f>
        <v/>
      </c>
      <c r="C40" s="7">
        <f>IFERROR(C17/C3,"")</f>
        <v/>
      </c>
      <c r="D40" s="7">
        <f>IFERROR(D17/D3,"")</f>
        <v/>
      </c>
      <c r="E40" s="7">
        <f>IFERROR(E17/E3,"")</f>
        <v/>
      </c>
      <c r="F40" s="7">
        <f>IFERROR(F17/F3,"")</f>
        <v/>
      </c>
    </row>
    <row r="42">
      <c r="A42" s="4" t="inlineStr">
        <is>
          <t>PP&amp;E Roll-forward</t>
        </is>
      </c>
    </row>
    <row r="43">
      <c r="A43" t="inlineStr">
        <is>
          <t>Beginning Net PP&amp;E</t>
        </is>
      </c>
      <c r="B43" s="10">
        <f>Historical!$F$25</f>
        <v/>
      </c>
      <c r="C43" s="10">
        <f>B46</f>
        <v/>
      </c>
      <c r="D43" s="10">
        <f>C46</f>
        <v/>
      </c>
      <c r="E43" s="10">
        <f>D46</f>
        <v/>
      </c>
      <c r="F43" s="10">
        <f>E46</f>
        <v/>
      </c>
    </row>
    <row r="44">
      <c r="A44" t="inlineStr">
        <is>
          <t>+ Capex</t>
        </is>
      </c>
      <c r="B44" s="10">
        <f>B13</f>
        <v/>
      </c>
      <c r="C44" s="10">
        <f>C13</f>
        <v/>
      </c>
      <c r="D44" s="10">
        <f>D13</f>
        <v/>
      </c>
      <c r="E44" s="10">
        <f>E13</f>
        <v/>
      </c>
      <c r="F44" s="10">
        <f>F13</f>
        <v/>
      </c>
    </row>
    <row r="45">
      <c r="A45" t="inlineStr">
        <is>
          <t>- D&amp;A</t>
        </is>
      </c>
      <c r="B45" s="10">
        <f>-B12</f>
        <v/>
      </c>
      <c r="C45" s="10">
        <f>-C12</f>
        <v/>
      </c>
      <c r="D45" s="10">
        <f>-D12</f>
        <v/>
      </c>
      <c r="E45" s="10">
        <f>-E12</f>
        <v/>
      </c>
      <c r="F45" s="10">
        <f>-F12</f>
        <v/>
      </c>
    </row>
    <row r="46">
      <c r="A46" s="3" t="inlineStr">
        <is>
          <t>Ending Net PP&amp;E</t>
        </is>
      </c>
      <c r="B46" s="10">
        <f>B43+B44+B45</f>
        <v/>
      </c>
      <c r="C46" s="10">
        <f>C43+C44+C45</f>
        <v/>
      </c>
      <c r="D46" s="10">
        <f>D43+D44+D45</f>
        <v/>
      </c>
      <c r="E46" s="10">
        <f>E43+E44+E45</f>
        <v/>
      </c>
      <c r="F46" s="10">
        <f>F43+F44+F45</f>
        <v/>
      </c>
    </row>
    <row r="48">
      <c r="A48" s="4" t="inlineStr">
        <is>
          <t>Key Ratios</t>
        </is>
      </c>
    </row>
    <row r="49">
      <c r="A49" t="inlineStr">
        <is>
          <t>FCF Margin %</t>
        </is>
      </c>
      <c r="B49" s="7">
        <f>IFERROR(B19/B3,"")</f>
        <v/>
      </c>
      <c r="C49" s="7">
        <f>IFERROR(C19/C3,"")</f>
        <v/>
      </c>
      <c r="D49" s="7">
        <f>IFERROR(D19/D3,"")</f>
        <v/>
      </c>
      <c r="E49" s="7">
        <f>IFERROR(E19/E3,"")</f>
        <v/>
      </c>
      <c r="F49" s="7">
        <f>IFERROR(F19/F3,"")</f>
        <v/>
      </c>
    </row>
    <row r="50">
      <c r="A50" t="inlineStr">
        <is>
          <t>Reinvestment Rate</t>
        </is>
      </c>
      <c r="B50" s="7">
        <f>IFERROR((B13+B18)/B11,"")</f>
        <v/>
      </c>
      <c r="C50" s="7">
        <f>IFERROR((C13+C18)/C11,"")</f>
        <v/>
      </c>
      <c r="D50" s="7">
        <f>IFERROR((D13+D18)/D11,"")</f>
        <v/>
      </c>
      <c r="E50" s="7">
        <f>IFERROR((E13+E18)/E11,"")</f>
        <v/>
      </c>
      <c r="F50" s="7">
        <f>IFERROR((F13+F18)/F11,"")</f>
        <v/>
      </c>
    </row>
  </sheetData>
  <pageMargins left="0.75" right="0.75" top="1" bottom="1" header="0.5" footer="0.5"/>
</worksheet>
</file>

<file path=xl/worksheets/sheet7.xml><?xml version="1.0" encoding="utf-8"?>
<worksheet xmlns="http://schemas.openxmlformats.org/spreadsheetml/2006/main">
  <sheetPr>
    <outlinePr summaryBelow="1" summaryRight="1"/>
    <pageSetUpPr/>
  </sheetPr>
  <dimension ref="A1:F47"/>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38" customWidth="1" min="1" max="1"/>
    <col width="18" customWidth="1" min="2" max="2"/>
    <col width="14" customWidth="1" min="3" max="3"/>
    <col width="14" customWidth="1" min="4" max="4"/>
    <col width="14" customWidth="1" min="5" max="5"/>
    <col width="14" customWidth="1" min="6" max="6"/>
    <col width="14" customWidth="1" min="7" max="7"/>
  </cols>
  <sheetData>
    <row r="1">
      <c r="A1" s="20" t="inlineStr">
        <is>
          <t>VALUATION - PERPETUAL GROWTH DCF</t>
        </is>
      </c>
    </row>
    <row r="2">
      <c r="A2" s="23" t="inlineStr">
        <is>
          <t>A. WACC CALCULATION</t>
        </is>
      </c>
    </row>
    <row r="3">
      <c r="A3" t="inlineStr">
        <is>
          <t>Risk-Free Rate (Rf)</t>
        </is>
      </c>
      <c r="B3" s="7">
        <f>Assumptions!B23</f>
        <v/>
      </c>
    </row>
    <row r="4">
      <c r="A4" t="inlineStr">
        <is>
          <t>Equity Risk Premium (ERP)</t>
        </is>
      </c>
      <c r="B4" s="7">
        <f>Assumptions!B24</f>
        <v/>
      </c>
    </row>
    <row r="5">
      <c r="A5" t="inlineStr">
        <is>
          <t>Levered Beta (β)</t>
        </is>
      </c>
      <c r="B5" s="12">
        <f>Assumptions!B25</f>
        <v/>
      </c>
    </row>
    <row r="6">
      <c r="A6" s="3" t="inlineStr">
        <is>
          <t>Cost of Equity (Ke)</t>
        </is>
      </c>
      <c r="B6" s="7">
        <f>B3+B5*B4</f>
        <v/>
      </c>
    </row>
    <row r="7">
      <c r="A7" t="inlineStr">
        <is>
          <t>Pre-Tax Cost of Debt (Kd)</t>
        </is>
      </c>
      <c r="B7" s="7">
        <f>Assumptions!B27</f>
        <v/>
      </c>
    </row>
    <row r="8">
      <c r="A8" t="inlineStr">
        <is>
          <t>Tax Rate (T)</t>
        </is>
      </c>
      <c r="B8" s="7">
        <f>Assumptions!B20</f>
        <v/>
      </c>
    </row>
    <row r="9">
      <c r="A9" s="3" t="inlineStr">
        <is>
          <t>After-Tax Cost of Debt</t>
        </is>
      </c>
      <c r="B9" s="7">
        <f>B7*(1-B8)</f>
        <v/>
      </c>
    </row>
    <row r="10">
      <c r="A10" t="inlineStr">
        <is>
          <t>Equity Weight (E/V)</t>
        </is>
      </c>
      <c r="B10" s="7">
        <f>Assumptions!B29</f>
        <v/>
      </c>
    </row>
    <row r="11">
      <c r="A11" t="inlineStr">
        <is>
          <t>Debt Weight (D/V)</t>
        </is>
      </c>
      <c r="B11" s="7">
        <f>1-B10</f>
        <v/>
      </c>
    </row>
    <row r="12">
      <c r="A12" s="6" t="inlineStr">
        <is>
          <t>WACC</t>
        </is>
      </c>
      <c r="B12" s="24">
        <f>B6*B10+B9*B11</f>
        <v/>
      </c>
    </row>
    <row r="13">
      <c r="A13" t="inlineStr"/>
    </row>
    <row r="14">
      <c r="A14" s="23" t="inlineStr">
        <is>
          <t>B. FCF DISCOUNTING (FY1-FY5)</t>
        </is>
      </c>
    </row>
    <row r="15">
      <c r="A15" s="3" t="inlineStr">
        <is>
          <t>Year</t>
        </is>
      </c>
      <c r="B15" s="25">
        <f>Projections!B2</f>
        <v/>
      </c>
      <c r="C15" s="25">
        <f>Projections!C2</f>
        <v/>
      </c>
      <c r="D15" s="25">
        <f>Projections!D2</f>
        <v/>
      </c>
      <c r="E15" s="25">
        <f>Projections!E2</f>
        <v/>
      </c>
      <c r="F15" s="25">
        <f>Projections!F2</f>
        <v/>
      </c>
    </row>
    <row r="16">
      <c r="A16" s="3" t="inlineStr">
        <is>
          <t>Free Cash Flow (FCF)</t>
        </is>
      </c>
      <c r="B16" s="10">
        <f>Projections!B19</f>
        <v/>
      </c>
      <c r="C16" s="10">
        <f>Projections!C19</f>
        <v/>
      </c>
      <c r="D16" s="10">
        <f>Projections!D19</f>
        <v/>
      </c>
      <c r="E16" s="10">
        <f>Projections!E19</f>
        <v/>
      </c>
      <c r="F16" s="10">
        <f>Projections!F19</f>
        <v/>
      </c>
    </row>
    <row r="17">
      <c r="A17" t="inlineStr">
        <is>
          <t>Discount Factor</t>
        </is>
      </c>
      <c r="B17" s="26">
        <f>1/((1+$B$12)^(1-Sensitivity!$B$4))</f>
        <v/>
      </c>
      <c r="C17" s="26">
        <f>1/((1+$B$12)^(2-Sensitivity!$B$4))</f>
        <v/>
      </c>
      <c r="D17" s="26">
        <f>1/((1+$B$12)^(3-Sensitivity!$B$4))</f>
        <v/>
      </c>
      <c r="E17" s="26">
        <f>1/((1+$B$12)^(4-Sensitivity!$B$4))</f>
        <v/>
      </c>
      <c r="F17" s="26">
        <f>1/((1+$B$12)^(5-Sensitivity!$B$4))</f>
        <v/>
      </c>
    </row>
    <row r="18">
      <c r="A18" s="3" t="inlineStr">
        <is>
          <t>Present Value (PV) of FCF</t>
        </is>
      </c>
      <c r="B18" s="10">
        <f>B16*B17</f>
        <v/>
      </c>
      <c r="C18" s="10">
        <f>C16*C17</f>
        <v/>
      </c>
      <c r="D18" s="10">
        <f>D16*D17</f>
        <v/>
      </c>
      <c r="E18" s="10">
        <f>E16*E17</f>
        <v/>
      </c>
      <c r="F18" s="10">
        <f>F16*F17</f>
        <v/>
      </c>
    </row>
    <row r="19">
      <c r="A19" s="3" t="inlineStr">
        <is>
          <t>Sum of PV of FCFs</t>
        </is>
      </c>
      <c r="B19" s="27">
        <f>SUM(B18:F18)</f>
        <v/>
      </c>
    </row>
    <row r="20">
      <c r="A20" t="inlineStr"/>
    </row>
    <row r="21">
      <c r="A21" s="4" t="inlineStr">
        <is>
          <t>Validation Check:</t>
        </is>
      </c>
      <c r="B21" s="3">
        <f>IF($B$23&gt;=$B$12,"⚠️ ERROR: g ≥ WACC (invalid for perpetuity)","✓ Valid")</f>
        <v/>
      </c>
    </row>
    <row r="22">
      <c r="A22" s="23" t="inlineStr">
        <is>
          <t>C. TERMINAL VALUE (PERPETUAL GROWTH)</t>
        </is>
      </c>
    </row>
    <row r="23">
      <c r="A23" s="3" t="inlineStr">
        <is>
          <t>Terminal Growth Rate (g)</t>
        </is>
      </c>
      <c r="B23" s="7">
        <f>Assumptions!B30</f>
        <v/>
      </c>
    </row>
    <row r="24">
      <c r="A24" t="inlineStr">
        <is>
          <t>Terminal FCF (Year n+1)</t>
        </is>
      </c>
      <c r="B24" s="10">
        <f>F16*(1+$B$23)</f>
        <v/>
      </c>
    </row>
    <row r="25">
      <c r="A25" t="inlineStr">
        <is>
          <t>Terminal Value (Un-discounted)</t>
        </is>
      </c>
      <c r="B25" s="10">
        <f>B24/($B$12-$B$23)</f>
        <v/>
      </c>
    </row>
    <row r="26">
      <c r="A26" s="3" t="inlineStr">
        <is>
          <t>PV of Terminal Value</t>
        </is>
      </c>
      <c r="B26" s="27">
        <f>B25/(1+$B$12)^(COLUMNS($B$16:$F$16))</f>
        <v/>
      </c>
    </row>
    <row r="27">
      <c r="A27" s="6" t="inlineStr">
        <is>
          <t>Enterprise Value (EV)</t>
        </is>
      </c>
      <c r="B27" s="28">
        <f>B19+B26</f>
        <v/>
      </c>
    </row>
    <row r="28">
      <c r="A28" t="inlineStr"/>
    </row>
    <row r="29">
      <c r="A29" s="23" t="inlineStr">
        <is>
          <t>D. EQUITY BRIDGE</t>
        </is>
      </c>
    </row>
    <row r="30">
      <c r="A30" t="inlineStr">
        <is>
          <t>Add: Cash &amp; Equivalents</t>
        </is>
      </c>
      <c r="B30" s="10">
        <f>Historical!F30</f>
        <v/>
      </c>
    </row>
    <row r="31">
      <c r="A31" t="inlineStr">
        <is>
          <t>Less: Total Debt</t>
        </is>
      </c>
      <c r="B31" s="10">
        <f>Historical!F35</f>
        <v/>
      </c>
    </row>
    <row r="32">
      <c r="A32" t="inlineStr">
        <is>
          <t>Add: Investments / Non-operating Assets</t>
        </is>
      </c>
      <c r="B32" s="10">
        <f>Historical!F31</f>
        <v/>
      </c>
    </row>
    <row r="33">
      <c r="A33" s="6" t="inlineStr">
        <is>
          <t>Equity Value (Firm Value)</t>
        </is>
      </c>
      <c r="B33" s="28">
        <f>B27+B30-B31+B32</f>
        <v/>
      </c>
    </row>
    <row r="34">
      <c r="A34" t="inlineStr"/>
    </row>
    <row r="35">
      <c r="A35" s="23" t="inlineStr">
        <is>
          <t>E. VALUE PER SHARE</t>
        </is>
      </c>
    </row>
    <row r="36">
      <c r="A36" t="inlineStr">
        <is>
          <t>Shares Outstanding (absolute count)</t>
        </is>
      </c>
      <c r="B36" s="10">
        <f>Assumptions!B31</f>
        <v/>
      </c>
    </row>
    <row r="37">
      <c r="A37" s="6" t="inlineStr">
        <is>
          <t>Intrinsic Value per Share ($)</t>
        </is>
      </c>
      <c r="B37" s="29">
        <f>B33/B36</f>
        <v/>
      </c>
    </row>
    <row r="38">
      <c r="A38" t="inlineStr"/>
    </row>
    <row r="39">
      <c r="A39" s="23" t="inlineStr">
        <is>
          <t>F. SANITY CHECKS</t>
        </is>
      </c>
    </row>
    <row r="40">
      <c r="A40" t="inlineStr">
        <is>
          <t>Implied EV/EBITDA (FY5)</t>
        </is>
      </c>
      <c r="B40" s="30">
        <f>B27/Projections!F21</f>
        <v/>
      </c>
    </row>
    <row r="41">
      <c r="A41" t="inlineStr">
        <is>
          <t>Implied P/NOPAT (FY5)</t>
        </is>
      </c>
      <c r="B41" s="30">
        <f>B33/Projections!F11</f>
        <v/>
      </c>
    </row>
    <row r="42">
      <c r="A42" t="inlineStr">
        <is>
          <t>FCF Yield (EV Basis, FY5)</t>
        </is>
      </c>
      <c r="B42" s="7">
        <f>Projections!F19/B27</f>
        <v/>
      </c>
    </row>
    <row r="43">
      <c r="A43" t="inlineStr"/>
    </row>
    <row r="44">
      <c r="A44" s="31" t="inlineStr">
        <is>
          <t>G. OUTPUT SUMMARY</t>
        </is>
      </c>
    </row>
    <row r="45">
      <c r="A45" s="3" t="inlineStr">
        <is>
          <t>Enterprise Value (EV)</t>
        </is>
      </c>
      <c r="B45" s="27">
        <f>B19+B26</f>
        <v/>
      </c>
    </row>
    <row r="46">
      <c r="A46" s="3" t="inlineStr">
        <is>
          <t>Equity Value</t>
        </is>
      </c>
      <c r="B46" s="27">
        <f>B45+B30-B31+B32</f>
        <v/>
      </c>
    </row>
    <row r="47">
      <c r="A47" s="6" t="inlineStr">
        <is>
          <t>Intrinsic Value per Share</t>
        </is>
      </c>
      <c r="B47" s="32">
        <f>B46/B36</f>
        <v/>
      </c>
    </row>
  </sheetData>
  <pageMargins left="0.75" right="0.75" top="1" bottom="1" header="0.5" footer="0.5"/>
</worksheet>
</file>

<file path=xl/worksheets/sheet8.xml><?xml version="1.0" encoding="utf-8"?>
<worksheet xmlns="http://schemas.openxmlformats.org/spreadsheetml/2006/main">
  <sheetPr>
    <outlinePr summaryBelow="1" summaryRight="1"/>
    <pageSetUpPr/>
  </sheetPr>
  <dimension ref="A1:G35"/>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42" customWidth="1" min="1" max="1"/>
    <col width="18" customWidth="1" min="2" max="2"/>
    <col width="14" customWidth="1" min="3" max="3"/>
    <col width="14" customWidth="1" min="4" max="4"/>
    <col width="14" customWidth="1" min="5" max="5"/>
    <col width="14" customWidth="1" min="6" max="6"/>
    <col width="35" customWidth="1" min="7" max="7"/>
  </cols>
  <sheetData>
    <row r="1">
      <c r="A1" s="20" t="inlineStr">
        <is>
          <t>VALUATION - EXIT MULTIPLE DCF</t>
        </is>
      </c>
      <c r="G1" s="11" t="inlineStr">
        <is>
          <t>A. WACC AND DISCOUNTING INPUTS</t>
        </is>
      </c>
    </row>
    <row r="2">
      <c r="A2" s="3" t="inlineStr">
        <is>
          <t>WACC</t>
        </is>
      </c>
      <c r="B2" s="33">
        <f>'Valuation (DCF)'!B12</f>
        <v/>
      </c>
    </row>
    <row r="3">
      <c r="A3" s="3" t="inlineStr">
        <is>
          <t>Terminal EV/EBITDA Multiple</t>
        </is>
      </c>
      <c r="B3" s="34" t="n">
        <v>20</v>
      </c>
      <c r="G3" s="8" t="inlineStr">
        <is>
          <t>User input: exit multiple assumption</t>
        </is>
      </c>
    </row>
    <row r="4">
      <c r="A4" t="inlineStr">
        <is>
          <t>Tax Rate</t>
        </is>
      </c>
      <c r="B4" s="7">
        <f>Assumptions!B20</f>
        <v/>
      </c>
    </row>
    <row r="5">
      <c r="A5" t="inlineStr">
        <is>
          <t>Discount Periods (Years)</t>
        </is>
      </c>
      <c r="B5" s="5">
        <f>COLUMNS(Projections!B2:F2)</f>
        <v/>
      </c>
    </row>
    <row r="6">
      <c r="A6" t="inlineStr"/>
    </row>
    <row r="7">
      <c r="A7" s="3" t="inlineStr">
        <is>
          <t>Free Cash Flow (FCF)</t>
        </is>
      </c>
      <c r="B7" s="10">
        <f>Projections!B19</f>
        <v/>
      </c>
      <c r="C7" s="10">
        <f>Projections!C19</f>
        <v/>
      </c>
      <c r="D7" s="10">
        <f>Projections!D19</f>
        <v/>
      </c>
      <c r="E7" s="10">
        <f>Projections!E19</f>
        <v/>
      </c>
      <c r="F7" s="10">
        <f>Projections!F19</f>
        <v/>
      </c>
    </row>
    <row r="8">
      <c r="A8" t="inlineStr">
        <is>
          <t>Discount Factor (DF)</t>
        </is>
      </c>
      <c r="B8" s="26">
        <f>1/(1+$B$2)^(1-Sensitivity!$B$4)</f>
        <v/>
      </c>
      <c r="C8" s="26">
        <f>1/(1+$B$2)^(2-Sensitivity!$B$4)</f>
        <v/>
      </c>
      <c r="D8" s="26">
        <f>1/(1+$B$2)^(3-Sensitivity!$B$4)</f>
        <v/>
      </c>
      <c r="E8" s="26">
        <f>1/(1+$B$2)^(4-Sensitivity!$B$4)</f>
        <v/>
      </c>
      <c r="F8" s="26">
        <f>1/(1+$B$2)^(5-Sensitivity!$B$4)</f>
        <v/>
      </c>
    </row>
    <row r="9">
      <c r="A9" s="3" t="inlineStr">
        <is>
          <t>PV of FCF</t>
        </is>
      </c>
      <c r="B9" s="10">
        <f>B7*B8</f>
        <v/>
      </c>
      <c r="C9" s="10">
        <f>C7*C8</f>
        <v/>
      </c>
      <c r="D9" s="10">
        <f>D7*D8</f>
        <v/>
      </c>
      <c r="E9" s="10">
        <f>E7*E8</f>
        <v/>
      </c>
      <c r="F9" s="10">
        <f>F7*F8</f>
        <v/>
      </c>
    </row>
    <row r="10">
      <c r="A10" s="3" t="inlineStr">
        <is>
          <t>Sum of PV(FCFs)</t>
        </is>
      </c>
      <c r="B10" s="27">
        <f>SUM(B9:F9)</f>
        <v/>
      </c>
    </row>
    <row r="11">
      <c r="A11" t="inlineStr"/>
    </row>
    <row r="12">
      <c r="A12" s="3" t="inlineStr">
        <is>
          <t>Terminal Year EBITDA (FY5)</t>
        </is>
      </c>
      <c r="B12" s="27">
        <f>Projections!F21</f>
        <v/>
      </c>
    </row>
    <row r="13">
      <c r="A13" t="inlineStr">
        <is>
          <t>Exit Multiple (EV/EBITDA)</t>
        </is>
      </c>
      <c r="B13" s="35">
        <f>$B$3</f>
        <v/>
      </c>
    </row>
    <row r="14">
      <c r="A14" t="inlineStr">
        <is>
          <t>Terminal Value (Un-discounted)</t>
        </is>
      </c>
      <c r="B14" s="10">
        <f>B12*B13</f>
        <v/>
      </c>
    </row>
    <row r="15">
      <c r="A15" s="3" t="inlineStr">
        <is>
          <t>PV of Terminal Value</t>
        </is>
      </c>
      <c r="B15" s="27">
        <f>B14/(1+$B$2)^$B$5</f>
        <v/>
      </c>
    </row>
    <row r="16">
      <c r="A16" t="inlineStr"/>
    </row>
    <row r="17">
      <c r="A17" s="6" t="inlineStr">
        <is>
          <t>Enterprise Value (EV)</t>
        </is>
      </c>
      <c r="B17" s="28">
        <f>B10+B15</f>
        <v/>
      </c>
    </row>
    <row r="18">
      <c r="A18" t="inlineStr"/>
    </row>
    <row r="19">
      <c r="A19" t="inlineStr">
        <is>
          <t>Add: Cash &amp; Equivalents</t>
        </is>
      </c>
      <c r="B19" s="10">
        <f>'Valuation (DCF)'!B30</f>
        <v/>
      </c>
    </row>
    <row r="20">
      <c r="A20" t="inlineStr">
        <is>
          <t>Less: Total Debt</t>
        </is>
      </c>
      <c r="B20" s="10">
        <f>'Valuation (DCF)'!B31</f>
        <v/>
      </c>
    </row>
    <row r="21">
      <c r="A21" t="inlineStr">
        <is>
          <t>Add: Investments / Non-operating Assets</t>
        </is>
      </c>
      <c r="B21" s="10">
        <f>'Valuation (DCF)'!B32</f>
        <v/>
      </c>
    </row>
    <row r="22">
      <c r="A22" s="6" t="inlineStr">
        <is>
          <t>Equity Value (Firm Value)</t>
        </is>
      </c>
      <c r="B22" s="28">
        <f>B17+B19-B20+B21</f>
        <v/>
      </c>
    </row>
    <row r="23">
      <c r="A23" t="inlineStr"/>
    </row>
    <row r="24">
      <c r="A24" t="inlineStr">
        <is>
          <t>Shares Outstanding (absolute count)</t>
        </is>
      </c>
      <c r="B24" s="10">
        <f>'Valuation (DCF)'!B36</f>
        <v/>
      </c>
    </row>
    <row r="25">
      <c r="A25" s="6" t="inlineStr">
        <is>
          <t>Intrinsic Value per Share ($)</t>
        </is>
      </c>
      <c r="B25" s="29">
        <f>B22/B24</f>
        <v/>
      </c>
    </row>
    <row r="26">
      <c r="A26" t="inlineStr"/>
    </row>
    <row r="27">
      <c r="A27" t="inlineStr">
        <is>
          <t>Implied EV/EBITDA (FY5)</t>
        </is>
      </c>
      <c r="B27" s="35">
        <f>B17/Projections!F21</f>
        <v/>
      </c>
    </row>
    <row r="28">
      <c r="A28" t="inlineStr">
        <is>
          <t>Implied EV/EBIT (FY5)</t>
        </is>
      </c>
      <c r="B28" s="35">
        <f>B17/Projections!F9</f>
        <v/>
      </c>
    </row>
    <row r="29">
      <c r="A29" t="inlineStr">
        <is>
          <t>FCF Yield (EV Basis, FY5)</t>
        </is>
      </c>
      <c r="B29" s="7">
        <f>Projections!F19/B17</f>
        <v/>
      </c>
    </row>
    <row r="30">
      <c r="A30" s="36" t="inlineStr">
        <is>
          <t>Equity Value (Perpetual Growth DCF)</t>
        </is>
      </c>
      <c r="B30" s="37">
        <f>'Valuation (DCF)'!B33</f>
        <v/>
      </c>
    </row>
    <row r="31">
      <c r="A31" t="inlineStr"/>
    </row>
    <row r="32">
      <c r="A32" s="3" t="inlineStr">
        <is>
          <t>Enterprise Value (Exit Multiple DCF)</t>
        </is>
      </c>
      <c r="B32" s="27">
        <f>B17</f>
        <v/>
      </c>
    </row>
    <row r="33">
      <c r="A33" s="3" t="inlineStr">
        <is>
          <t>Equity Value (Exit Multiple DCF)</t>
        </is>
      </c>
      <c r="B33" s="27">
        <f>B22</f>
        <v/>
      </c>
    </row>
    <row r="34">
      <c r="A34" s="6" t="inlineStr">
        <is>
          <t>Intrinsic Value per Share (Exit Multiple DCF)</t>
        </is>
      </c>
      <c r="B34" s="32">
        <f>B25</f>
        <v/>
      </c>
    </row>
    <row r="35">
      <c r="A35" s="36" t="inlineStr">
        <is>
          <t>Implied Upside vs Current Price</t>
        </is>
      </c>
      <c r="B35" s="38">
        <f>B34/Historical!F2-1</f>
        <v/>
      </c>
    </row>
  </sheetData>
  <pageMargins left="0.75" right="0.75" top="1" bottom="1" header="0.5" footer="0.5"/>
</worksheet>
</file>

<file path=xl/worksheets/sheet9.xml><?xml version="1.0" encoding="utf-8"?>
<worksheet xmlns="http://schemas.openxmlformats.org/spreadsheetml/2006/main">
  <sheetPr>
    <outlinePr summaryBelow="1" summaryRight="1"/>
    <pageSetUpPr/>
  </sheetPr>
  <dimension ref="A1:G38"/>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35" customWidth="1" min="1" max="1"/>
    <col width="18" customWidth="1" min="2" max="2"/>
    <col width="14" customWidth="1" min="3" max="3"/>
    <col width="14" customWidth="1" min="4" max="4"/>
    <col width="14" customWidth="1" min="5" max="5"/>
    <col width="14" customWidth="1" min="6" max="6"/>
    <col width="14" customWidth="1" min="7" max="7"/>
  </cols>
  <sheetData>
    <row r="1">
      <c r="A1" s="39" t="inlineStr">
        <is>
          <t>SENSITIVITY ANALYSIS - DUAL DCF METHODS</t>
        </is>
      </c>
    </row>
    <row r="2">
      <c r="A2" s="3" t="inlineStr">
        <is>
          <t>Mid-Year Discount Toggle</t>
        </is>
      </c>
      <c r="B2" s="40" t="inlineStr">
        <is>
          <t>No</t>
        </is>
      </c>
    </row>
    <row r="3">
      <c r="A3" t="inlineStr">
        <is>
          <t>Current Selection</t>
        </is>
      </c>
      <c r="B3">
        <f>B2</f>
        <v/>
      </c>
    </row>
    <row r="4">
      <c r="A4" s="3" t="inlineStr">
        <is>
          <t>Mid-Year Factor (years)</t>
        </is>
      </c>
      <c r="B4" s="41">
        <f>IF(B3="Yes",0.5,0)</f>
        <v/>
      </c>
    </row>
    <row r="5">
      <c r="A5" t="inlineStr"/>
    </row>
    <row r="6">
      <c r="A6" t="inlineStr">
        <is>
          <t>Base WACC (from DCF)</t>
        </is>
      </c>
      <c r="B6" s="7">
        <f>'Valuation (DCF)'!$B$12</f>
        <v/>
      </c>
    </row>
    <row r="7">
      <c r="A7" t="inlineStr">
        <is>
          <t>Terminal Growth g (from DCF)</t>
        </is>
      </c>
      <c r="B7" s="7">
        <f>'Valuation (DCF)'!$B$23</f>
        <v/>
      </c>
    </row>
    <row r="8">
      <c r="A8" t="inlineStr">
        <is>
          <t>Exit Multiple (from Exit DCF)</t>
        </is>
      </c>
      <c r="B8" s="35">
        <f>'Valuation (Exit Multiple)'!$B$3</f>
        <v/>
      </c>
    </row>
    <row r="9">
      <c r="A9" s="8" t="inlineStr">
        <is>
          <t>Note (how MYD is used)</t>
        </is>
      </c>
      <c r="B9" s="8" t="inlineStr">
        <is>
          <t>DF exponents in both DCF tabs use (... - Sensitivity!$B$4)</t>
        </is>
      </c>
    </row>
    <row r="10">
      <c r="A10" t="inlineStr"/>
    </row>
    <row r="11">
      <c r="A11" t="inlineStr"/>
    </row>
    <row r="12">
      <c r="A12" s="42" t="inlineStr">
        <is>
          <t>WACC ↓ / g →</t>
        </is>
      </c>
      <c r="B12" s="43">
        <f>'Valuation (DCF)'!$B$37</f>
        <v/>
      </c>
      <c r="C12" s="44">
        <f>$B$7-0.005</f>
        <v/>
      </c>
      <c r="D12" s="44">
        <f>$B$7</f>
        <v/>
      </c>
      <c r="E12" s="44">
        <f>$B$7+0.005</f>
        <v/>
      </c>
    </row>
    <row r="13">
      <c r="A13" s="44">
        <f>$B$6-0.01</f>
        <v/>
      </c>
      <c r="B13" s="45" t="n"/>
      <c r="C13" s="45" t="n"/>
      <c r="D13" s="45" t="n"/>
      <c r="E13" s="45" t="n"/>
    </row>
    <row r="14">
      <c r="A14" s="44">
        <f>$B$6-0.005</f>
        <v/>
      </c>
      <c r="B14" s="45" t="n"/>
      <c r="C14" s="45" t="n"/>
      <c r="D14" s="45" t="n"/>
      <c r="E14" s="45" t="n"/>
    </row>
    <row r="15">
      <c r="A15" s="44">
        <f>$B$6</f>
        <v/>
      </c>
      <c r="B15" s="45" t="n"/>
      <c r="C15" s="45" t="n"/>
      <c r="D15" s="45" t="n"/>
      <c r="E15" s="45" t="n"/>
    </row>
    <row r="16">
      <c r="A16" s="44">
        <f>$B$6+0.005</f>
        <v/>
      </c>
      <c r="B16" s="45" t="n"/>
      <c r="C16" s="45" t="n"/>
      <c r="D16" s="45" t="n"/>
      <c r="E16" s="45" t="n"/>
    </row>
    <row r="17">
      <c r="A17" s="44">
        <f>$B$6+0.01</f>
        <v/>
      </c>
      <c r="B17" s="45" t="n"/>
      <c r="C17" s="45" t="n"/>
      <c r="D17" s="45" t="n"/>
      <c r="E17" s="45" t="n"/>
    </row>
    <row r="19">
      <c r="A19" s="46" t="inlineStr">
        <is>
          <t>NOTE: Select B12:E17, Data &gt; What-If Analysis &gt; Data Table</t>
        </is>
      </c>
    </row>
    <row r="20">
      <c r="A20" s="46" t="inlineStr">
        <is>
          <t>Row input: 'Valuation (DCF)'!$B$23, Column input: 'Valuation (DCF)'!$B$12</t>
        </is>
      </c>
    </row>
    <row r="21">
      <c r="A21" t="inlineStr"/>
    </row>
    <row r="22">
      <c r="A22" s="42" t="inlineStr">
        <is>
          <t>WACC ↓ / Exit Multiple →</t>
        </is>
      </c>
      <c r="B22" s="43">
        <f>'Valuation (Exit Multiple)'!$B$25</f>
        <v/>
      </c>
      <c r="C22" s="47">
        <f>$B$8-2</f>
        <v/>
      </c>
      <c r="D22" s="47">
        <f>$B$8-1</f>
        <v/>
      </c>
      <c r="E22" s="47">
        <f>$B$8</f>
        <v/>
      </c>
      <c r="F22" s="47">
        <f>$B$8+1</f>
        <v/>
      </c>
      <c r="G22" s="47">
        <f>$B$8+2</f>
        <v/>
      </c>
    </row>
    <row r="23">
      <c r="A23" s="44">
        <f>$B$6-0.01</f>
        <v/>
      </c>
      <c r="B23" s="45" t="n"/>
      <c r="C23" s="45" t="n"/>
      <c r="D23" s="45" t="n"/>
      <c r="E23" s="45" t="n"/>
      <c r="F23" s="45" t="n"/>
      <c r="G23" s="45" t="n"/>
    </row>
    <row r="24">
      <c r="A24" s="44">
        <f>$B$6-0.005</f>
        <v/>
      </c>
      <c r="B24" s="45" t="n"/>
      <c r="C24" s="45" t="n"/>
      <c r="D24" s="45" t="n"/>
      <c r="E24" s="45" t="n"/>
      <c r="F24" s="45" t="n"/>
      <c r="G24" s="45" t="n"/>
    </row>
    <row r="25">
      <c r="A25" s="44">
        <f>$B$6</f>
        <v/>
      </c>
      <c r="B25" s="45" t="n"/>
      <c r="C25" s="45" t="n"/>
      <c r="D25" s="45" t="n"/>
      <c r="E25" s="45" t="n"/>
      <c r="F25" s="45" t="n"/>
      <c r="G25" s="45" t="n"/>
    </row>
    <row r="26">
      <c r="A26" s="44">
        <f>$B$6+0.005</f>
        <v/>
      </c>
      <c r="B26" s="45" t="n"/>
      <c r="C26" s="45" t="n"/>
      <c r="D26" s="45" t="n"/>
      <c r="E26" s="45" t="n"/>
      <c r="F26" s="45" t="n"/>
      <c r="G26" s="45" t="n"/>
    </row>
    <row r="27">
      <c r="A27" s="44">
        <f>$B$6+0.01</f>
        <v/>
      </c>
      <c r="B27" s="45" t="n"/>
      <c r="C27" s="45" t="n"/>
      <c r="D27" s="45" t="n"/>
      <c r="E27" s="45" t="n"/>
      <c r="F27" s="45" t="n"/>
      <c r="G27" s="45" t="n"/>
    </row>
    <row r="29">
      <c r="A29" s="46" t="inlineStr">
        <is>
          <t>NOTE: Select B22:G27, Data &gt; What-If Analysis &gt; Data Table</t>
        </is>
      </c>
    </row>
    <row r="30">
      <c r="A30" s="46" t="inlineStr">
        <is>
          <t>Row input: 'Valuation (Exit Multiple)'!$B$3, Column input: 'Valuation (Exit Multiple)'!$B$2</t>
        </is>
      </c>
    </row>
    <row r="31">
      <c r="A31" t="inlineStr"/>
    </row>
    <row r="32">
      <c r="A32" s="3" t="inlineStr">
        <is>
          <t>Perpetual DCF — Value / Share</t>
        </is>
      </c>
      <c r="B32" s="48">
        <f>'Valuation (DCF)'!$B$37</f>
        <v/>
      </c>
    </row>
    <row r="33">
      <c r="A33" s="3" t="inlineStr">
        <is>
          <t>Exit Multiple DCF — Value / Share</t>
        </is>
      </c>
      <c r="B33" s="48">
        <f>'Valuation (Exit Multiple)'!$B$25</f>
        <v/>
      </c>
    </row>
    <row r="34">
      <c r="A34" s="6" t="inlineStr">
        <is>
          <t>Average of Methods</t>
        </is>
      </c>
      <c r="B34" s="32">
        <f>AVERAGE(B32:B33)</f>
        <v/>
      </c>
    </row>
    <row r="35">
      <c r="A35" t="inlineStr">
        <is>
          <t>Current Market Price</t>
        </is>
      </c>
      <c r="B35" s="49">
        <f>Historical!$F$2</f>
        <v/>
      </c>
    </row>
    <row r="36">
      <c r="A36" s="6" t="inlineStr">
        <is>
          <t>Upside vs Market</t>
        </is>
      </c>
      <c r="B36" s="50">
        <f>B34/B35-1</f>
        <v/>
      </c>
    </row>
    <row r="37">
      <c r="A37" t="inlineStr"/>
    </row>
    <row r="38">
      <c r="A38" s="36" t="inlineStr">
        <is>
          <t>Mid-Year Toggle Active?</t>
        </is>
      </c>
      <c r="B38" s="4">
        <f>B2</f>
        <v/>
      </c>
    </row>
  </sheetData>
  <dataValidations count="1">
    <dataValidation sqref="B2" showDropDown="0" showInputMessage="0" showErrorMessage="0" allowBlank="0" type="list">
      <formula1>"Yes,No"</formula1>
    </dataValidation>
  </dataValidation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2025-11-22T04:34:17Z</dcterms:created>
  <dcterms:modified xmlns:dcterms="http://purl.org/dc/terms/" xmlns:xsi="http://www.w3.org/2001/XMLSchema-instance" xsi:type="dcterms:W3CDTF">2025-11-22T04:34:17Z</dcterms:modified>
</cp:coreProperties>
</file>